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8"/>
  <workbookPr defaultThemeVersion="166925"/>
  <mc:AlternateContent xmlns:mc="http://schemas.openxmlformats.org/markup-compatibility/2006">
    <mc:Choice Requires="x15">
      <x15ac:absPath xmlns:x15ac="http://schemas.microsoft.com/office/spreadsheetml/2010/11/ac" url="https://proakademiacbi.sharepoint.com/2017_03_FEEDSCHOOLS/Shared Documents/[WP3] Pilot case studies/T3.2 Pilots/D.T3.2.8 Pilot Action summary/"/>
    </mc:Choice>
  </mc:AlternateContent>
  <xr:revisionPtr revIDLastSave="875" documentId="13_ncr:1_{9CE4F4A2-0F32-A640-BCD1-F6E103BE47E9}" xr6:coauthVersionLast="45" xr6:coauthVersionMax="45" xr10:uidLastSave="{F88D854F-C511-5F4E-9798-5BED46B6526E}"/>
  <bookViews>
    <workbookView xWindow="-5300" yWindow="-19640" windowWidth="34700" windowHeight="19140" activeTab="4" xr2:uid="{4DCD8791-F11C-F946-AE62-771D4CDC1071}"/>
  </bookViews>
  <sheets>
    <sheet name="Tab1 Existing state" sheetId="1" r:id="rId1"/>
    <sheet name="Tab2 Renovation options" sheetId="4" r:id="rId2"/>
    <sheet name="Tab3 Renovation effects" sheetId="5" r:id="rId3"/>
    <sheet name="Tab4 Financing scheme" sheetId="6" r:id="rId4"/>
    <sheet name="Tab5 Carbon footprint" sheetId="7" r:id="rId5"/>
  </sheets>
  <definedNames>
    <definedName name="_xlnm._FilterDatabase" localSheetId="1" hidden="1">'Tab2 Renovation options'!$A$5:$H$122</definedName>
    <definedName name="_xlnm._FilterDatabase" localSheetId="4" hidden="1">'Tab5 Carbon footprint'!$A$5:$H$5</definedName>
    <definedName name="_ftn1" localSheetId="0">'Tab1 Existing state'!$B$71</definedName>
    <definedName name="_ftn1" localSheetId="1">'Tab2 Renovation options'!#REF!</definedName>
    <definedName name="_ftn1" localSheetId="2">'Tab3 Renovation effects'!#REF!</definedName>
    <definedName name="_ftn2" localSheetId="0">'Tab1 Existing state'!$B$69</definedName>
    <definedName name="_ftn2" localSheetId="1">'Tab2 Renovation options'!#REF!</definedName>
    <definedName name="_ftn2" localSheetId="2">'Tab3 Renovation effects'!#REF!</definedName>
    <definedName name="_ftnref1" localSheetId="0">'Tab1 Existing state'!$B$37</definedName>
    <definedName name="_ftnref1" localSheetId="1">'Tab2 Renovation options'!#REF!</definedName>
    <definedName name="_ftnref1" localSheetId="2">'Tab3 Renovation effects'!#REF!</definedName>
    <definedName name="_ftnref2" localSheetId="0">'Tab1 Existing state'!$B$38</definedName>
    <definedName name="_ftnref2" localSheetId="1">'Tab2 Renovation options'!#REF!</definedName>
    <definedName name="_ftnref2" localSheetId="2">'Tab3 Renovation effects'!#REF!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64" i="5" l="1"/>
  <c r="H146" i="4"/>
  <c r="H145" i="4"/>
  <c r="H144" i="4"/>
  <c r="H143" i="4"/>
  <c r="H142" i="4"/>
  <c r="H141" i="4"/>
  <c r="H140" i="4"/>
  <c r="H139" i="4"/>
  <c r="H138" i="4"/>
  <c r="H137" i="4"/>
  <c r="H136" i="4"/>
  <c r="H135" i="4"/>
  <c r="H134" i="4"/>
  <c r="H133" i="4"/>
  <c r="H132" i="4"/>
  <c r="H131" i="4"/>
  <c r="H130" i="4"/>
  <c r="H129" i="4"/>
  <c r="H128" i="4"/>
  <c r="H127" i="4"/>
  <c r="H126" i="4"/>
  <c r="H125" i="4"/>
  <c r="H124" i="4"/>
  <c r="H123" i="4"/>
  <c r="H67" i="4" l="1"/>
  <c r="H66" i="4"/>
  <c r="H65" i="4"/>
  <c r="E65" i="4"/>
  <c r="H64" i="4"/>
  <c r="E64" i="4"/>
  <c r="H63" i="4"/>
  <c r="E63" i="4"/>
  <c r="H62" i="4"/>
  <c r="E62" i="4"/>
  <c r="H61" i="4"/>
  <c r="H60" i="4"/>
  <c r="H59" i="4"/>
  <c r="H58" i="4"/>
  <c r="H57" i="4"/>
  <c r="H56" i="4"/>
  <c r="H55" i="4"/>
  <c r="H54" i="4"/>
  <c r="H53" i="4"/>
  <c r="H52" i="4"/>
  <c r="D14" i="6" l="1"/>
  <c r="D13" i="6"/>
  <c r="D12" i="6"/>
  <c r="D11" i="6"/>
  <c r="D10" i="6"/>
  <c r="D9" i="6"/>
  <c r="D8" i="6"/>
  <c r="D7" i="6"/>
  <c r="C64" i="1" l="1"/>
  <c r="C63" i="1"/>
  <c r="C62" i="1"/>
  <c r="J13" i="1"/>
  <c r="H13" i="1"/>
  <c r="G13" i="1"/>
  <c r="F13" i="1"/>
  <c r="E13" i="1"/>
  <c r="D13" i="1"/>
  <c r="C13" i="1"/>
  <c r="J12" i="1"/>
  <c r="I12" i="1"/>
  <c r="H12" i="1"/>
  <c r="F12" i="1"/>
  <c r="E12" i="1"/>
  <c r="AJ41" i="1" l="1"/>
  <c r="AK41" i="1"/>
  <c r="AL41" i="1"/>
  <c r="AM41" i="1"/>
  <c r="AN41" i="1"/>
  <c r="AO41" i="1"/>
  <c r="AP41" i="1"/>
  <c r="AI41" i="1"/>
  <c r="G50" i="7" l="1"/>
  <c r="G51" i="7"/>
  <c r="G52" i="7"/>
  <c r="G54" i="7"/>
  <c r="G55" i="7"/>
  <c r="G56" i="7"/>
  <c r="D50" i="7"/>
  <c r="D51" i="7"/>
  <c r="D52" i="7"/>
  <c r="D54" i="7"/>
  <c r="D55" i="7"/>
  <c r="D56" i="7"/>
  <c r="G49" i="7"/>
  <c r="D49" i="7"/>
</calcChain>
</file>

<file path=xl/sharedStrings.xml><?xml version="1.0" encoding="utf-8"?>
<sst xmlns="http://schemas.openxmlformats.org/spreadsheetml/2006/main" count="2550" uniqueCount="764">
  <si>
    <t>School ID</t>
  </si>
  <si>
    <t>Useful area - the whole building [m2]</t>
  </si>
  <si>
    <t>Annual energy consumption</t>
  </si>
  <si>
    <t>Electricity [kWh]</t>
  </si>
  <si>
    <t>Natural gas [m3]</t>
  </si>
  <si>
    <t>District heating [GJ]</t>
  </si>
  <si>
    <t>Other:</t>
  </si>
  <si>
    <t>Annual energy expenses</t>
  </si>
  <si>
    <t>Electricity [EUR]</t>
  </si>
  <si>
    <t>Natural gas [EUR]</t>
  </si>
  <si>
    <t>District heating [EUR]</t>
  </si>
  <si>
    <t>Task</t>
  </si>
  <si>
    <t>3.2.1 Data collection</t>
  </si>
  <si>
    <t>3.2.2 Energy Audit</t>
  </si>
  <si>
    <t>Overall heat transfer coefficients (U-value) of building parts:</t>
  </si>
  <si>
    <t>External walls</t>
  </si>
  <si>
    <t>Roof</t>
  </si>
  <si>
    <t>Floors</t>
  </si>
  <si>
    <t>Windows</t>
  </si>
  <si>
    <t>Doors</t>
  </si>
  <si>
    <t>Internal walls</t>
  </si>
  <si>
    <t xml:space="preserve">Internal floor/ceiling </t>
  </si>
  <si>
    <t>…</t>
  </si>
  <si>
    <t xml:space="preserve">Main problematic issues identified (e.g. leaky windows, inefficient heating system etc.) </t>
  </si>
  <si>
    <r>
      <t>Building volume [m</t>
    </r>
    <r>
      <rPr>
        <b/>
        <vertAlign val="superscript"/>
        <sz val="10"/>
        <color rgb="FF4D4D4E"/>
        <rFont val="Trebuchet MS"/>
        <family val="2"/>
      </rPr>
      <t>3</t>
    </r>
    <r>
      <rPr>
        <b/>
        <sz val="10"/>
        <color rgb="FF4D4D4E"/>
        <rFont val="Trebuchet MS"/>
        <family val="2"/>
      </rPr>
      <t xml:space="preserve">] </t>
    </r>
  </si>
  <si>
    <t>Number of floors</t>
  </si>
  <si>
    <t>Number of building users</t>
  </si>
  <si>
    <t>Heating system</t>
  </si>
  <si>
    <t xml:space="preserve">Domestic hot water (DHW) system </t>
  </si>
  <si>
    <t>Cooling system</t>
  </si>
  <si>
    <r>
      <t>Primary energy consumption – total [kWh/m</t>
    </r>
    <r>
      <rPr>
        <b/>
        <vertAlign val="superscript"/>
        <sz val="10"/>
        <color rgb="FF4D4D4E"/>
        <rFont val="Trebuchet MS"/>
        <family val="2"/>
      </rPr>
      <t>2</t>
    </r>
    <r>
      <rPr>
        <b/>
        <sz val="10"/>
        <color rgb="FF4D4D4E"/>
        <rFont val="Trebuchet MS"/>
        <family val="2"/>
      </rPr>
      <t>a]</t>
    </r>
  </si>
  <si>
    <r>
      <t>Primary energy consumption – heating [kWh/m</t>
    </r>
    <r>
      <rPr>
        <b/>
        <vertAlign val="superscript"/>
        <sz val="10"/>
        <color rgb="FF4D4D4E"/>
        <rFont val="Trebuchet MS"/>
        <family val="2"/>
      </rPr>
      <t>2</t>
    </r>
    <r>
      <rPr>
        <b/>
        <sz val="10"/>
        <color rgb="FF4D4D4E"/>
        <rFont val="Trebuchet MS"/>
        <family val="2"/>
      </rPr>
      <t>a]</t>
    </r>
  </si>
  <si>
    <r>
      <t>Primary energy consumption – DHW [kWh/m</t>
    </r>
    <r>
      <rPr>
        <b/>
        <vertAlign val="superscript"/>
        <sz val="10"/>
        <color rgb="FF4D4D4E"/>
        <rFont val="Trebuchet MS"/>
        <family val="2"/>
      </rPr>
      <t>2</t>
    </r>
    <r>
      <rPr>
        <b/>
        <sz val="10"/>
        <color rgb="FF4D4D4E"/>
        <rFont val="Trebuchet MS"/>
        <family val="2"/>
      </rPr>
      <t>a]</t>
    </r>
  </si>
  <si>
    <r>
      <t>Primary energy consumption – cooling [kWh/m</t>
    </r>
    <r>
      <rPr>
        <b/>
        <vertAlign val="superscript"/>
        <sz val="10"/>
        <color rgb="FF4D4D4E"/>
        <rFont val="Trebuchet MS"/>
        <family val="2"/>
      </rPr>
      <t>2</t>
    </r>
    <r>
      <rPr>
        <b/>
        <sz val="10"/>
        <color rgb="FF4D4D4E"/>
        <rFont val="Trebuchet MS"/>
        <family val="2"/>
      </rPr>
      <t>a]</t>
    </r>
  </si>
  <si>
    <r>
      <t>Primary energy consumption – lightning [kWh/m</t>
    </r>
    <r>
      <rPr>
        <b/>
        <vertAlign val="superscript"/>
        <sz val="10"/>
        <color rgb="FF4D4D4E"/>
        <rFont val="Trebuchet MS"/>
        <family val="2"/>
      </rPr>
      <t>2</t>
    </r>
    <r>
      <rPr>
        <b/>
        <sz val="10"/>
        <color rgb="FF4D4D4E"/>
        <rFont val="Trebuchet MS"/>
        <family val="2"/>
      </rPr>
      <t>a]</t>
    </r>
  </si>
  <si>
    <r>
      <t>Final energy consumption – total [kWh/m</t>
    </r>
    <r>
      <rPr>
        <b/>
        <vertAlign val="superscript"/>
        <sz val="10"/>
        <color rgb="FF4D4D4E"/>
        <rFont val="Trebuchet MS"/>
        <family val="2"/>
      </rPr>
      <t>2</t>
    </r>
    <r>
      <rPr>
        <b/>
        <sz val="10"/>
        <color rgb="FF4D4D4E"/>
        <rFont val="Trebuchet MS"/>
        <family val="2"/>
      </rPr>
      <t>a]</t>
    </r>
  </si>
  <si>
    <r>
      <t>Final energy consumption – heating [kWh/m</t>
    </r>
    <r>
      <rPr>
        <b/>
        <vertAlign val="superscript"/>
        <sz val="10"/>
        <color rgb="FF4D4D4E"/>
        <rFont val="Trebuchet MS"/>
        <family val="2"/>
      </rPr>
      <t>2</t>
    </r>
    <r>
      <rPr>
        <b/>
        <sz val="10"/>
        <color rgb="FF4D4D4E"/>
        <rFont val="Trebuchet MS"/>
        <family val="2"/>
      </rPr>
      <t>a]</t>
    </r>
  </si>
  <si>
    <r>
      <t>Final energy consumption – DHW [kWh/m</t>
    </r>
    <r>
      <rPr>
        <b/>
        <vertAlign val="superscript"/>
        <sz val="10"/>
        <color rgb="FF4D4D4E"/>
        <rFont val="Trebuchet MS"/>
        <family val="2"/>
      </rPr>
      <t>2</t>
    </r>
    <r>
      <rPr>
        <b/>
        <sz val="10"/>
        <color rgb="FF4D4D4E"/>
        <rFont val="Trebuchet MS"/>
        <family val="2"/>
      </rPr>
      <t>a]</t>
    </r>
  </si>
  <si>
    <r>
      <t>Final energy consumption – cooling [kWh/m</t>
    </r>
    <r>
      <rPr>
        <b/>
        <vertAlign val="superscript"/>
        <sz val="10"/>
        <color rgb="FF4D4D4E"/>
        <rFont val="Trebuchet MS"/>
        <family val="2"/>
      </rPr>
      <t>2</t>
    </r>
    <r>
      <rPr>
        <b/>
        <sz val="10"/>
        <color rgb="FF4D4D4E"/>
        <rFont val="Trebuchet MS"/>
        <family val="2"/>
      </rPr>
      <t>a]</t>
    </r>
  </si>
  <si>
    <r>
      <t>Final energy consumption – lightning [kWh/m</t>
    </r>
    <r>
      <rPr>
        <b/>
        <vertAlign val="superscript"/>
        <sz val="10"/>
        <color rgb="FF4D4D4E"/>
        <rFont val="Trebuchet MS"/>
        <family val="2"/>
      </rPr>
      <t>2</t>
    </r>
    <r>
      <rPr>
        <b/>
        <sz val="10"/>
        <color rgb="FF4D4D4E"/>
        <rFont val="Trebuchet MS"/>
        <family val="2"/>
      </rPr>
      <t>a]</t>
    </r>
  </si>
  <si>
    <r>
      <t>CO</t>
    </r>
    <r>
      <rPr>
        <b/>
        <vertAlign val="subscript"/>
        <sz val="10"/>
        <color rgb="FF4D4D4E"/>
        <rFont val="Trebuchet MS"/>
        <family val="2"/>
      </rPr>
      <t>2</t>
    </r>
    <r>
      <rPr>
        <b/>
        <sz val="10"/>
        <color rgb="FF4D4D4E"/>
        <rFont val="Trebuchet MS"/>
        <family val="2"/>
      </rPr>
      <t xml:space="preserve"> emissions – total [kg/m</t>
    </r>
    <r>
      <rPr>
        <b/>
        <vertAlign val="superscript"/>
        <sz val="10"/>
        <color rgb="FF4D4D4E"/>
        <rFont val="Trebuchet MS"/>
        <family val="2"/>
      </rPr>
      <t>2</t>
    </r>
    <r>
      <rPr>
        <b/>
        <sz val="10"/>
        <color rgb="FF4D4D4E"/>
        <rFont val="Trebuchet MS"/>
        <family val="2"/>
      </rPr>
      <t>a]</t>
    </r>
  </si>
  <si>
    <r>
      <t>CO</t>
    </r>
    <r>
      <rPr>
        <b/>
        <vertAlign val="subscript"/>
        <sz val="10"/>
        <color rgb="FF4D4D4E"/>
        <rFont val="Trebuchet MS"/>
        <family val="2"/>
      </rPr>
      <t>2</t>
    </r>
    <r>
      <rPr>
        <b/>
        <sz val="10"/>
        <color rgb="FF4D4D4E"/>
        <rFont val="Trebuchet MS"/>
        <family val="2"/>
      </rPr>
      <t xml:space="preserve"> emissions – heating [kg/m</t>
    </r>
    <r>
      <rPr>
        <b/>
        <vertAlign val="superscript"/>
        <sz val="10"/>
        <color rgb="FF4D4D4E"/>
        <rFont val="Trebuchet MS"/>
        <family val="2"/>
      </rPr>
      <t>2</t>
    </r>
    <r>
      <rPr>
        <b/>
        <sz val="10"/>
        <color rgb="FF4D4D4E"/>
        <rFont val="Trebuchet MS"/>
        <family val="2"/>
      </rPr>
      <t>a]</t>
    </r>
  </si>
  <si>
    <r>
      <t>CO</t>
    </r>
    <r>
      <rPr>
        <b/>
        <vertAlign val="subscript"/>
        <sz val="10"/>
        <color rgb="FF4D4D4E"/>
        <rFont val="Trebuchet MS"/>
        <family val="2"/>
      </rPr>
      <t>2</t>
    </r>
    <r>
      <rPr>
        <b/>
        <sz val="10"/>
        <color rgb="FF4D4D4E"/>
        <rFont val="Trebuchet MS"/>
        <family val="2"/>
      </rPr>
      <t xml:space="preserve"> emissions – DHW [kg/m</t>
    </r>
    <r>
      <rPr>
        <b/>
        <vertAlign val="superscript"/>
        <sz val="10"/>
        <color rgb="FF4D4D4E"/>
        <rFont val="Trebuchet MS"/>
        <family val="2"/>
      </rPr>
      <t>2</t>
    </r>
    <r>
      <rPr>
        <b/>
        <sz val="10"/>
        <color rgb="FF4D4D4E"/>
        <rFont val="Trebuchet MS"/>
        <family val="2"/>
      </rPr>
      <t>a]</t>
    </r>
  </si>
  <si>
    <r>
      <t>CO</t>
    </r>
    <r>
      <rPr>
        <b/>
        <vertAlign val="subscript"/>
        <sz val="10"/>
        <color rgb="FF4D4D4E"/>
        <rFont val="Trebuchet MS"/>
        <family val="2"/>
      </rPr>
      <t xml:space="preserve">2 </t>
    </r>
    <r>
      <rPr>
        <b/>
        <sz val="10"/>
        <color rgb="FF4D4D4E"/>
        <rFont val="Trebuchet MS"/>
        <family val="2"/>
      </rPr>
      <t>emissions – cooling [kg/m</t>
    </r>
    <r>
      <rPr>
        <b/>
        <vertAlign val="superscript"/>
        <sz val="10"/>
        <color rgb="FF4D4D4E"/>
        <rFont val="Trebuchet MS"/>
        <family val="2"/>
      </rPr>
      <t>2</t>
    </r>
    <r>
      <rPr>
        <b/>
        <sz val="10"/>
        <color rgb="FF4D4D4E"/>
        <rFont val="Trebuchet MS"/>
        <family val="2"/>
      </rPr>
      <t>a]</t>
    </r>
  </si>
  <si>
    <r>
      <t>CO</t>
    </r>
    <r>
      <rPr>
        <b/>
        <vertAlign val="subscript"/>
        <sz val="10"/>
        <color rgb="FF4D4D4E"/>
        <rFont val="Trebuchet MS"/>
        <family val="2"/>
      </rPr>
      <t>2</t>
    </r>
    <r>
      <rPr>
        <b/>
        <sz val="10"/>
        <color rgb="FF4D4D4E"/>
        <rFont val="Trebuchet MS"/>
        <family val="2"/>
      </rPr>
      <t xml:space="preserve"> emissions – lightning [kg/m</t>
    </r>
    <r>
      <rPr>
        <b/>
        <vertAlign val="superscript"/>
        <sz val="10"/>
        <color rgb="FF4D4D4E"/>
        <rFont val="Trebuchet MS"/>
        <family val="2"/>
      </rPr>
      <t>2</t>
    </r>
    <r>
      <rPr>
        <b/>
        <sz val="10"/>
        <color rgb="FF4D4D4E"/>
        <rFont val="Trebuchet MS"/>
        <family val="2"/>
      </rPr>
      <t>a]</t>
    </r>
  </si>
  <si>
    <r>
      <t>Total Useful area [m</t>
    </r>
    <r>
      <rPr>
        <b/>
        <vertAlign val="superscript"/>
        <sz val="10"/>
        <color rgb="FF4D4D4E"/>
        <rFont val="Trebuchet MS"/>
        <family val="2"/>
      </rPr>
      <t>2</t>
    </r>
    <r>
      <rPr>
        <b/>
        <sz val="10"/>
        <color rgb="FF4D4D4E"/>
        <rFont val="Trebuchet MS"/>
        <family val="2"/>
      </rPr>
      <t>]</t>
    </r>
  </si>
  <si>
    <t>Shape factor – building [1/m]  Area divided by volume</t>
  </si>
  <si>
    <t>Lighting system</t>
  </si>
  <si>
    <t>3.2.3 Energy simulations and technical improvement options</t>
  </si>
  <si>
    <t>Final energy savings [kWh/a]</t>
  </si>
  <si>
    <r>
      <t>CO</t>
    </r>
    <r>
      <rPr>
        <b/>
        <vertAlign val="subscript"/>
        <sz val="9"/>
        <color rgb="FF4D4D4E"/>
        <rFont val="Trebuchet MS"/>
        <family val="2"/>
      </rPr>
      <t>2</t>
    </r>
    <r>
      <rPr>
        <b/>
        <sz val="9"/>
        <color rgb="FF4D4D4E"/>
        <rFont val="Trebuchet MS"/>
        <family val="2"/>
      </rPr>
      <t xml:space="preserve"> reduction [Mg/a]</t>
    </r>
  </si>
  <si>
    <t>Financial savings [EUR/a]</t>
  </si>
  <si>
    <t>Investment costs [EUR/a]</t>
  </si>
  <si>
    <t>Payback time [years]</t>
  </si>
  <si>
    <t>Measure name</t>
  </si>
  <si>
    <t>Existing conditions</t>
  </si>
  <si>
    <t xml:space="preserve">D.T3.2.8 Pilot action summary - Annex 1 </t>
  </si>
  <si>
    <t>Data</t>
  </si>
  <si>
    <t>Constriction year</t>
  </si>
  <si>
    <t>School adress</t>
  </si>
  <si>
    <t>Table 1 Exisitng state of buildings</t>
  </si>
  <si>
    <t>Table 2 Renovation options</t>
  </si>
  <si>
    <t>School name</t>
  </si>
  <si>
    <t>Heating oil [l]</t>
  </si>
  <si>
    <t>Building fabric</t>
  </si>
  <si>
    <t>D.T3.2.8 Pilot action summary - Annex 1</t>
  </si>
  <si>
    <t>Table 3 Renovation impact</t>
  </si>
  <si>
    <t>Heating oil [EUR]</t>
  </si>
  <si>
    <t>Thermal energy saved [kWh]</t>
  </si>
  <si>
    <t>Electricity saved [kWh]</t>
  </si>
  <si>
    <t>Total energy saved [kWh]</t>
  </si>
  <si>
    <t>Fuel carbon footprint - thermal energy [kg CO2e]</t>
  </si>
  <si>
    <t>Fuel carbon footprint - electricity [kg CO2e]</t>
  </si>
  <si>
    <t>Fuel carbon footprint - total [kg CO2e]</t>
  </si>
  <si>
    <t>Investment Costs [€]</t>
  </si>
  <si>
    <t>Energy cost saving [€]</t>
  </si>
  <si>
    <t>Simple pay-back perriod</t>
  </si>
  <si>
    <t>1. Budget  financing</t>
  </si>
  <si>
    <t>2. Credit financing</t>
  </si>
  <si>
    <t>3. ESCO  financing</t>
  </si>
  <si>
    <t>4. PPP  financing</t>
  </si>
  <si>
    <t>5. Subsidies (ESCO+Subsidy)</t>
  </si>
  <si>
    <t>Interest rate</t>
  </si>
  <si>
    <t>6. Financing gap (Subsidy needed to breakeven)</t>
  </si>
  <si>
    <t>NPV</t>
  </si>
  <si>
    <t>IRR</t>
  </si>
  <si>
    <t>% subsidy</t>
  </si>
  <si>
    <t>Table 4 Financing scheme</t>
  </si>
  <si>
    <t>Table 5 Carbon footprint</t>
  </si>
  <si>
    <t>NA</t>
  </si>
  <si>
    <t>PL_01</t>
  </si>
  <si>
    <t>PL_02</t>
  </si>
  <si>
    <t>PL_03</t>
  </si>
  <si>
    <t>PL_04</t>
  </si>
  <si>
    <t>PL_05</t>
  </si>
  <si>
    <t>PL_06</t>
  </si>
  <si>
    <t>PL_07</t>
  </si>
  <si>
    <t>PL_08</t>
  </si>
  <si>
    <t>Szkoła Podstawowa Nr 61</t>
  </si>
  <si>
    <t>Szkoła Podstawowa 340, budynek B</t>
  </si>
  <si>
    <t>Szkoła Podstawowa 378</t>
  </si>
  <si>
    <t>Szkoła Podstawowa 341</t>
  </si>
  <si>
    <t>Szkoła Podstawowa 77</t>
  </si>
  <si>
    <t>Szkoła Podstawowa Nr 28</t>
  </si>
  <si>
    <t>Szkoła Podtsawowa Nr 277</t>
  </si>
  <si>
    <t>Szkoła Podstawowa Nr 26</t>
  </si>
  <si>
    <t>Białobrzeska 27, 02-340 Warszawa</t>
  </si>
  <si>
    <t>Lokajskiego 3, 02-793 Warszawa</t>
  </si>
  <si>
    <t>Bartnicza 8, 03-358 Warszawa</t>
  </si>
  <si>
    <t>Oławska 3 , 01-494 Warszawa</t>
  </si>
  <si>
    <t>Samogłoska 9, 01-980 Warszawa</t>
  </si>
  <si>
    <t>Gościeradowska 18/20, 03-535 Warszawa</t>
  </si>
  <si>
    <t>Suwalska 29, 03-252 Warszawa</t>
  </si>
  <si>
    <t>Miedziana 8, 00-814 Warszawa</t>
  </si>
  <si>
    <t>2 450</t>
  </si>
  <si>
    <t xml:space="preserve">1881-1890; major reconstructions: 1933-34, 2002-07 </t>
  </si>
  <si>
    <t>-</t>
  </si>
  <si>
    <t xml:space="preserve"> </t>
  </si>
  <si>
    <t>0.35-0.42</t>
  </si>
  <si>
    <t>0.35-0.5</t>
  </si>
  <si>
    <t>0.3-0.32</t>
  </si>
  <si>
    <t>0.2-0.35</t>
  </si>
  <si>
    <t>0.9-0.92</t>
  </si>
  <si>
    <t>1.1-1.4</t>
  </si>
  <si>
    <t>0.33-0.5</t>
  </si>
  <si>
    <t>External walls are not insulated, leaky windows, no mechanical venitlation, lighting controlled manually</t>
  </si>
  <si>
    <t>The lighting system is composed of traditional fluorescent bulbs controlled manually by users</t>
  </si>
  <si>
    <t>No thermostats on heat convectors, leakiages in the heating intstallation, T8 fluorescent bulbs, no BMS.</t>
  </si>
  <si>
    <t>The lighting system  is composed of traditional fluorescent bulbs controlled manually by users. The building does not have any BMS system.</t>
  </si>
  <si>
    <t>The building has been completely modernized in 2017. Convectors are covered with shield with holes for safety issues. The School owns a balloon-covered football field that is heated with gas heater mounted on the pressurizing fan for the balloon, which consumes a lot of energy</t>
  </si>
  <si>
    <t>Leaky windows, old iron ribbed convecotrs, , no HVAC system, no BMS.</t>
  </si>
  <si>
    <t>Poor insulation, leaky windows, no thermostats, no HVAC, no BMS</t>
  </si>
  <si>
    <t xml:space="preserve">Poor insulation, no mechanical ventilation, no BMS. </t>
  </si>
  <si>
    <t>Full brick and stone slab of sandstone, aerated brick and reinforced concrete slab (roof)</t>
  </si>
  <si>
    <t>District heating, heat convectors with thermostats</t>
  </si>
  <si>
    <t>District heating, the same source as the central heating</t>
  </si>
  <si>
    <t>There is no cooling system in the building</t>
  </si>
  <si>
    <t>2x58W fluorescent bulbs switched on manually when needed, the sport hall is equipped with halogen lighting</t>
  </si>
  <si>
    <t>n/a</t>
  </si>
  <si>
    <t>Ceramic full brick, ceramic hole brick; hollow blocks made of cellular concrete (ceiling)</t>
  </si>
  <si>
    <t>District heating, heat convectors, ¾ of them without thermostats</t>
  </si>
  <si>
    <t>The only cooling system in the building is fencing sport hall. It is used only when needed.</t>
  </si>
  <si>
    <t>2x58W fluorescent bulbs switched on manually when needed, the sport hall is equipped with 3x58W fluorescent bulbs</t>
  </si>
  <si>
    <t>Reinforced concrete slabs; reinforced concrete beam and ceramic block (roof)</t>
  </si>
  <si>
    <t>District heating, heat convectors without thermostats</t>
  </si>
  <si>
    <t>2x40W fluorescent bulbs switched on manually when needed</t>
  </si>
  <si>
    <t>Full brick and hole brick</t>
  </si>
  <si>
    <t>There are 17 cooling units in the building. Each of them is a small cooling unit with cooling capacity around 4-5 kW. Most of them are installed in administration rooms.</t>
  </si>
  <si>
    <t>2x36W fluorescent bulbs switched on manually when needed, 15x400 for large sport hall</t>
  </si>
  <si>
    <t>Concrete and reinforced concrete blocks</t>
  </si>
  <si>
    <r>
      <t>Gas boiler + accumulation tank (500 dm</t>
    </r>
    <r>
      <rPr>
        <vertAlign val="superscript"/>
        <sz val="8.5"/>
        <rFont val="Trebuchet MS"/>
        <family val="2"/>
      </rPr>
      <t>3</t>
    </r>
    <r>
      <rPr>
        <sz val="8.5"/>
        <rFont val="Trebuchet MS"/>
        <family val="2"/>
      </rPr>
      <t>) + water convectors with thermostats</t>
    </r>
  </si>
  <si>
    <t>Boiler heating, the same source as the central heating</t>
  </si>
  <si>
    <t>Two units in two classrooms of southern exposition, used only when needed</t>
  </si>
  <si>
    <t>Fluorescent bulbs</t>
  </si>
  <si>
    <t>Aerated brick, steel reinforced concrete (roof), aerated concrete slabs (roof)</t>
  </si>
  <si>
    <t>3, partially with basement</t>
  </si>
  <si>
    <t>District heating + radiators without thermostats (except sport hall)</t>
  </si>
  <si>
    <t>One unit in the server room, Toshiba RAS-167SAV-E5</t>
  </si>
  <si>
    <t>2xT8 fittings with 2x36W fluorescent bulbs</t>
  </si>
  <si>
    <t>Brick, steel reinforced concrete (roof), aerated concrete slabs (roof)</t>
  </si>
  <si>
    <t>District heating+iron ribbed radiators without thermostats</t>
  </si>
  <si>
    <t>One unit for the computer classroom</t>
  </si>
  <si>
    <t>2xT8 fittings with 2x36W fluorescent bulbs, switched on manually when needed</t>
  </si>
  <si>
    <t>No documentation available</t>
  </si>
  <si>
    <t>District heating + water convectors with thermostatic valves</t>
  </si>
  <si>
    <t>Two units in a computer classroom</t>
  </si>
  <si>
    <t>2xT8 fittings with 2x36W fluorescent bulbs (except the large sport hall – halogen fittings)</t>
  </si>
  <si>
    <t>Primary energy savings [kWh/a]</t>
  </si>
  <si>
    <t>External walls insulation</t>
  </si>
  <si>
    <t>Windows modernisation</t>
  </si>
  <si>
    <t>Roof insulation</t>
  </si>
  <si>
    <t>Heating source modernisation</t>
  </si>
  <si>
    <t>Lighting modernisation</t>
  </si>
  <si>
    <t>Heating control automation</t>
  </si>
  <si>
    <t>Mechanical ventilation with heat recovery</t>
  </si>
  <si>
    <t>Lighting control automation</t>
  </si>
  <si>
    <t>Photovoltaic system</t>
  </si>
  <si>
    <t>Foundation walls</t>
  </si>
  <si>
    <t>349,</t>
  </si>
  <si>
    <t>CZ_01</t>
  </si>
  <si>
    <t>CZ_02</t>
  </si>
  <si>
    <t>CZ_03</t>
  </si>
  <si>
    <t>CZ_04</t>
  </si>
  <si>
    <t>CZ_05</t>
  </si>
  <si>
    <t>CZ_06</t>
  </si>
  <si>
    <t>CZ_07</t>
  </si>
  <si>
    <t>CZ_08</t>
  </si>
  <si>
    <t>Elementary school Prokopa Holého Louny</t>
  </si>
  <si>
    <t>Elementary school Rýnovice, Jablonec nad Nisou</t>
  </si>
  <si>
    <t>Elementary school Komenského, Ostrava</t>
  </si>
  <si>
    <t>Elementary school Zdeňka Škarvady, Ostrava</t>
  </si>
  <si>
    <t>Elementary school of Generála Píky, Ostrava</t>
  </si>
  <si>
    <t>Elementary school Kosmonautů 15</t>
  </si>
  <si>
    <t>Elementary school Michálkovice</t>
  </si>
  <si>
    <t>Elementary school V. Košaře</t>
  </si>
  <si>
    <t>Prokopa Holého 2632, Louny</t>
  </si>
  <si>
    <t>Pod Vodárnou 88/10, 466 05 Jablonec nad Nisou</t>
  </si>
  <si>
    <t>Komenského 668/13, 708 00 Ostrava-Poruba</t>
  </si>
  <si>
    <t>Porubská 831/10, 708 00 Ostrava-Poruba</t>
  </si>
  <si>
    <t>Gen. Píky 2975, 702 00 Moravská Ostrava a Přívoz</t>
  </si>
  <si>
    <t>Kosmonautů 2217/15, 700 30 Ostrava-jih</t>
  </si>
  <si>
    <t>U Kříže 28, 715 00 Ostrava - Michálkovice</t>
  </si>
  <si>
    <t>Václava Košaře 121, 700 30 Ostrava-jih-Dubina</t>
  </si>
  <si>
    <t>0,21-0,30</t>
  </si>
  <si>
    <t>0,96-1,53</t>
  </si>
  <si>
    <t>0,63-1,39</t>
  </si>
  <si>
    <t>1,05-1,38</t>
  </si>
  <si>
    <t>0,22-0,28</t>
  </si>
  <si>
    <t>0,25-1,82</t>
  </si>
  <si>
    <t>0,46-0,60</t>
  </si>
  <si>
    <t>0,23-0,58</t>
  </si>
  <si>
    <t>0,12-0,22</t>
  </si>
  <si>
    <t>0,21-0,23</t>
  </si>
  <si>
    <t>0,35-0,67</t>
  </si>
  <si>
    <t>0,91-1,29</t>
  </si>
  <si>
    <t>1,2 - 4,0</t>
  </si>
  <si>
    <t>1,10-5,65</t>
  </si>
  <si>
    <t>1,3-3,1</t>
  </si>
  <si>
    <t>1,4 - 3,1</t>
  </si>
  <si>
    <t>1,2-2,8</t>
  </si>
  <si>
    <t>1,20-2,40</t>
  </si>
  <si>
    <t>2,3-5,65</t>
  </si>
  <si>
    <t>1,5-1,7</t>
  </si>
  <si>
    <t>1,5-2,6</t>
  </si>
  <si>
    <t>1,3-5,65</t>
  </si>
  <si>
    <t>0,89-0,91</t>
  </si>
  <si>
    <t>old original lighting</t>
  </si>
  <si>
    <t>original termostatic valve, part of the original windows - simple glazing, thermal insulation of external walls is insufficient</t>
  </si>
  <si>
    <t>old original lighting, thermal insulation of external walls is insufficient, old original windows (bad thermal parametrs)</t>
  </si>
  <si>
    <t>old original lighting, inefficient heat transfer coefficients of building parts</t>
  </si>
  <si>
    <t>old original lighting, inefficient heating systém, nefficient heat transfer coefficients of building parts</t>
  </si>
  <si>
    <t>panels made of ceramic zinc, brick</t>
  </si>
  <si>
    <t>brick</t>
  </si>
  <si>
    <t>construction MSOB-HAL, SPB panels</t>
  </si>
  <si>
    <t>brick, concrete prefabricated frame</t>
  </si>
  <si>
    <t>concrete prefabricated frame</t>
  </si>
  <si>
    <t>gas silicate panels</t>
  </si>
  <si>
    <t>1-3</t>
  </si>
  <si>
    <t>1, 2, 4</t>
  </si>
  <si>
    <t>2, 3, 4</t>
  </si>
  <si>
    <t>2, 4</t>
  </si>
  <si>
    <t>2, 3</t>
  </si>
  <si>
    <t>hot water, central heating with plate heat exchangers, partly hot-air heating</t>
  </si>
  <si>
    <t>hot water, central heating</t>
  </si>
  <si>
    <t>hot water, central heating, partly hot-air heating</t>
  </si>
  <si>
    <t>hot water, central heating - gas boile, partly  hot-air heating</t>
  </si>
  <si>
    <t>hot water, central heating, hot-air heating, partly hot-air heating</t>
  </si>
  <si>
    <t>central hot water preparation, plate heat exchangers</t>
  </si>
  <si>
    <t>central hot water preparation</t>
  </si>
  <si>
    <t>central hot water preparation, plate heat exchanger</t>
  </si>
  <si>
    <t>local hot water preparation using electric boilers</t>
  </si>
  <si>
    <t>none</t>
  </si>
  <si>
    <t>compressor unit CGA 250</t>
  </si>
  <si>
    <t>3 × air condition units Daikin RQ71B8W1B</t>
  </si>
  <si>
    <t>2 × air condition units Daikin RP250</t>
  </si>
  <si>
    <t>2 × air condition units GEA Airmas</t>
  </si>
  <si>
    <t>original fluorescent lamps</t>
  </si>
  <si>
    <t>original fluorescent lamps, light bulbs</t>
  </si>
  <si>
    <t>original fluorescent lamp, light bulbs</t>
  </si>
  <si>
    <t>original fluorescent lamp, LED lights in the gym</t>
  </si>
  <si>
    <t>original fluorescent lamp, light bulbs, LED lights in in dressing rooms</t>
  </si>
  <si>
    <t>101.9</t>
  </si>
  <si>
    <t>HR_01</t>
  </si>
  <si>
    <t>HR_02</t>
  </si>
  <si>
    <t>HR_03</t>
  </si>
  <si>
    <t>HR_04</t>
  </si>
  <si>
    <t>HR_05</t>
  </si>
  <si>
    <t>HR_06</t>
  </si>
  <si>
    <t>HR_07</t>
  </si>
  <si>
    <t>HR_08</t>
  </si>
  <si>
    <t>Osnovna škola Dobri</t>
  </si>
  <si>
    <t>Osnovna škola Ravne njive</t>
  </si>
  <si>
    <t>Osnovna škola Split 3</t>
  </si>
  <si>
    <t>Osnovna škola Žrnovnica</t>
  </si>
  <si>
    <t>Osnovna škola Brda</t>
  </si>
  <si>
    <t>Osnovna škola Meje</t>
  </si>
  <si>
    <t>Osnovna škola Pojišan</t>
  </si>
  <si>
    <t>Osnovna škola Spinut</t>
  </si>
  <si>
    <t>Slavićeva ul. 40, 21000, Split</t>
  </si>
  <si>
    <t>Sarajevska ul. 30, 21000, Split</t>
  </si>
  <si>
    <t>Bruna Bušića 6, 21000, Split</t>
  </si>
  <si>
    <t>Hrvatskih velikana 41, 21251, Žrnovnica</t>
  </si>
  <si>
    <t>Put Brda 2, 21000, Split</t>
  </si>
  <si>
    <t>Gunjačina ul. 1, 21000, Split</t>
  </si>
  <si>
    <t>Viška ul. 12, 21000, Split</t>
  </si>
  <si>
    <t>Teslina 12, 21000, Split</t>
  </si>
  <si>
    <t>Concrete wall</t>
  </si>
  <si>
    <t>Central heating system + radiators</t>
  </si>
  <si>
    <t>Local electric boilers</t>
  </si>
  <si>
    <t>Local electric boilers and central DHW in sport hall</t>
  </si>
  <si>
    <t>Local electric boilers and central FOEL boiler in sport hall</t>
  </si>
  <si>
    <t>Partial cooling system</t>
  </si>
  <si>
    <t>This system is mainly consists fluorescent tubes</t>
  </si>
  <si>
    <t>HU_01</t>
  </si>
  <si>
    <t>HU_02</t>
  </si>
  <si>
    <t>HU_03</t>
  </si>
  <si>
    <t>HU_04</t>
  </si>
  <si>
    <t>HU_05</t>
  </si>
  <si>
    <t>HU_06</t>
  </si>
  <si>
    <t>HU_07</t>
  </si>
  <si>
    <t>HU_08</t>
  </si>
  <si>
    <t xml:space="preserve"> Csány László Vocation School</t>
  </si>
  <si>
    <t>Deák Ferenc High School and Vocation School</t>
  </si>
  <si>
    <t>Munkácsy Mihány Vocation School</t>
  </si>
  <si>
    <t>Zsigmondy Vilmos Vocation School</t>
  </si>
  <si>
    <t>Thúry György Vocation School</t>
  </si>
  <si>
    <t>Zrínyi Miklós Elementary School</t>
  </si>
  <si>
    <t>Batthyány Lajos High School</t>
  </si>
  <si>
    <t>Kiskanizsa Elementary School</t>
  </si>
  <si>
    <t>Jókai u.4-6.  Zalaegerszeg 8900</t>
  </si>
  <si>
    <t>Göcseji út 16. Zalaegerszeg 8900</t>
  </si>
  <si>
    <t>Gasparich Márk u.24. Zalaegerszeg, 8900</t>
  </si>
  <si>
    <t>Hunyadi u. 16-18. Nagykanizsa, 8800</t>
  </si>
  <si>
    <t>Ady E. u.29.-31. Nagykanizsa, 8800</t>
  </si>
  <si>
    <t>Zrínyi Miklós u. 38. Nagykanizsa, 8800</t>
  </si>
  <si>
    <t>Rozgonyi u. 23. Nagykanizsa, 8800</t>
  </si>
  <si>
    <t>Bajcsy-Zsilinszky Endre u. 67, Nagykanizsa 8800</t>
  </si>
  <si>
    <t>1,06-1,7</t>
  </si>
  <si>
    <t>1,08-2,6</t>
  </si>
  <si>
    <t>2,3-3,1</t>
  </si>
  <si>
    <t>1,02-1,1</t>
  </si>
  <si>
    <t>1,5-2,7</t>
  </si>
  <si>
    <t>1,04-1,6</t>
  </si>
  <si>
    <t>4,1-5,2</t>
  </si>
  <si>
    <t>1,02-1,3</t>
  </si>
  <si>
    <t>0,61-0,95</t>
  </si>
  <si>
    <t>0,89-1,02</t>
  </si>
  <si>
    <t>1,5-2,02</t>
  </si>
  <si>
    <t>0,45-0,62</t>
  </si>
  <si>
    <t>1,3-2,1</t>
  </si>
  <si>
    <t>0,58-0,81</t>
  </si>
  <si>
    <t>2,2-3,25</t>
  </si>
  <si>
    <t>0,45-0,75</t>
  </si>
  <si>
    <t>1,15 W/mK</t>
  </si>
  <si>
    <t>2,45 W/mK</t>
  </si>
  <si>
    <t>3,55 W/mK</t>
  </si>
  <si>
    <t>1,02 W/mK</t>
  </si>
  <si>
    <t>2,15 W/mK</t>
  </si>
  <si>
    <t>1,08 W/mK</t>
  </si>
  <si>
    <t>5,1 W/mK</t>
  </si>
  <si>
    <t>1,15-7,5</t>
  </si>
  <si>
    <t>1,45-8,3</t>
  </si>
  <si>
    <t>2,4 - 7,6</t>
  </si>
  <si>
    <t>0,95-6,4</t>
  </si>
  <si>
    <t>1,25-6,7</t>
  </si>
  <si>
    <t>1,1-6,8</t>
  </si>
  <si>
    <t>4,15 - 9,8</t>
  </si>
  <si>
    <t>1,1-5,4</t>
  </si>
  <si>
    <t>2,5-7</t>
  </si>
  <si>
    <t>2,7-6,8</t>
  </si>
  <si>
    <t>3,1-6,9</t>
  </si>
  <si>
    <t>2,3-5,7</t>
  </si>
  <si>
    <t>2,3-6,9</t>
  </si>
  <si>
    <t>4,9-8,2</t>
  </si>
  <si>
    <t>2,1-5,4</t>
  </si>
  <si>
    <t>Brick wall without, and with cavity</t>
  </si>
  <si>
    <t>In-house technology (sandwich concrete panel)</t>
  </si>
  <si>
    <t>Reinforced concrete frame structure with perforated brick filling</t>
  </si>
  <si>
    <t>In-house technology (concrete sandwich)</t>
  </si>
  <si>
    <t>3+1</t>
  </si>
  <si>
    <t>2+1</t>
  </si>
  <si>
    <t>The gym is powered by gas-powered dark speakers, while the benches are covered by an old cast-iron gas boiler. The attic is heated by a condensing gas boiler. The heating of the classrooms and dining room is located on the lower level of the original building, there are 4 but 3 different types of gas boilers. The maintenance engineer could not tell exactly which boiler or which part it was heating.</t>
  </si>
  <si>
    <t>Central gas boiler with outside temperature control, radiator heat output</t>
  </si>
  <si>
    <t>Central gas boiler with external temperature control, radiator heat dissipation</t>
  </si>
  <si>
    <t>There are 2 boiler houses. One heats buildings B, C, the other A and D. With modulation gas boilers and radiators.</t>
  </si>
  <si>
    <t>Central condensing gas boiler with outside temperature control, radiator heat output</t>
  </si>
  <si>
    <t>Central condensing gas boiler with outside temperature control, radiator heat output.</t>
  </si>
  <si>
    <t>The changing room of the gymnasium is supplied by a gas-fired boiler with DHW. The rest are electric boilers.</t>
  </si>
  <si>
    <t>Central DHW supply with gas boiler with circulation pipe</t>
  </si>
  <si>
    <t>Central HMV supply with gas boiler circulatory wire</t>
  </si>
  <si>
    <t>The changing room of the gym is equipped with a gas boiler with DHW. The rest are electric boilers.</t>
  </si>
  <si>
    <t>Central HMW supply with condensing gas boiler with circulation pipe</t>
  </si>
  <si>
    <t>Central DHW supply with condensing gas boiler with circulation pipe</t>
  </si>
  <si>
    <t>No central cooling system. Only in the attic is cooled with split air conditioners.</t>
  </si>
  <si>
    <t>No central cooling system</t>
  </si>
  <si>
    <t>No central cooling system.</t>
  </si>
  <si>
    <t>No central cooling system. Only in the attic is cooled with split air conditioners</t>
  </si>
  <si>
    <t>No central cooling system. One or two rooms are chilled with split air conditioning</t>
  </si>
  <si>
    <t xml:space="preserve">Standard compact fluorescent and reflector compact fluorescent luminaires
Can be switched line by line.
</t>
  </si>
  <si>
    <t>Standard compact fluorescent and reflector compact fluorescent luminaires</t>
  </si>
  <si>
    <t>Normal compact fluorescent lamps and mirror-lamp luminaires 
Can be switched per line</t>
  </si>
  <si>
    <t>Standard compact fluorescent and reflector compact fluorescent luminaires
Can be switched line by line</t>
  </si>
  <si>
    <t>IT_01</t>
  </si>
  <si>
    <t>IT_02</t>
  </si>
  <si>
    <t>IT_03</t>
  </si>
  <si>
    <t>IT_04</t>
  </si>
  <si>
    <t>IT_05</t>
  </si>
  <si>
    <t>LEA D'ORLANDI</t>
  </si>
  <si>
    <t>E.FERMI</t>
  </si>
  <si>
    <t>M. B. ALBERTI</t>
  </si>
  <si>
    <t>P. ZORUTTI</t>
  </si>
  <si>
    <t>G. MARCONI</t>
  </si>
  <si>
    <t>via Della Roggia, n.52, Udine, 33100</t>
  </si>
  <si>
    <t>via Pradamano, n.21/23, Udine, 33100</t>
  </si>
  <si>
    <t>via Baldasseria Media, n.25, Udine, 33100</t>
  </si>
  <si>
    <t>via XXX Ottobre, n.17, Udine, 33100</t>
  </si>
  <si>
    <t>via Torino, n.49, Udine, 33100</t>
  </si>
  <si>
    <t>The gym has 40 cm thick load-bearing walls made of solid bricks; the building containing the classrooms instead has a structure made of reinforced concrete pillars with a total thickness of 40 cm and large windows. The central section of the building rests on a raised floor (above the ground) and is equipped with a flat roof, fitted with polycarbonate skylights at the atrium.</t>
  </si>
  <si>
    <t>The school is close to via Pradamano and was built on three floors, while the volume of the hall, the gyms (one larger and one smaller), the swimming pool and the building known as “ex southern district" is developed on two floors above ground and placed on the back of the main courtyard. The structure of all the buildings should be in mixed masonry.</t>
  </si>
  <si>
    <t xml:space="preserve">The school building with classrooms has a supporting structure composed of reinforced concrete partitions and blocks, for a total thickness of 40 cm with large windows and exposed surfaces. The sports hall was built with 40 cm thick load-bearing walls made of solid bricks; </t>
  </si>
  <si>
    <t>The school building walls consists of mixed stone-brick masonry of various thicknesses (30 ÷ 60 cm) plastered on both sides. The gym consists of an original part built in mixed stone-brick masonry and two further enlargements realized at different times with a reinforced concrete supporting structure and brick infill walls. The roof of the original part and of the first of the two expanded volumes is constituted by a pitched roof having a wooden supporting structure, while the roof of the second extension consists of a flat reinforced concrete slab.</t>
  </si>
  <si>
    <t>The school and the gym consist of prefabricated concrete walls and floors. The supporting structure is formed of reinforced concrete pillars and beams. Non-load-bearing external walls consist of prefabricated slabs in lightweight concrete with granules of expanded clay. On the inner side a plasterboard counter wall was built for the passage of the installations. Both buildings have a flat roof. The roof slabs consist of a supporting structure in reinforced concrete and have undergone recent insulation work.</t>
  </si>
  <si>
    <t>0.42</t>
  </si>
  <si>
    <t>0.17</t>
  </si>
  <si>
    <t>0.31</t>
  </si>
  <si>
    <t>0.33</t>
  </si>
  <si>
    <t>The heating system serves the school, the gym and the accommodation of the caretaker. The thermal power plant is located in the basement and accessible from the school's external courtyard, there are two methane gas boilers, one Viessmann Vitocrossal 300 condensing boiler and one at temperature sliding Viessmann Vitoplex 100. The whole school, the locker rooms and the gym facilities are heated by fan coils. From 2015, the gym is air-conditioned with a radiant floor system.</t>
  </si>
  <si>
    <t>The central heating and hot water system serves the whole complex. In the thermal power plant has two methane generators, one condensing and one of traditional type, with a thermoregulation system. The emission systems consist mainly of radiators, except in the gyms where there is a radiant floor system installed in 2003.</t>
  </si>
  <si>
    <t>The thermal power plant consists of two separate methane gas thermal groups, one of the school and the other of the gym. The thermal power plant of the school building is located in the basement of the building and has been recently undergone the installation of a Viessmann Vitocrossal 300 condensing boiler. The school's heating terminals are wall-mounted cast iron radiators. The gym is air-conditioned with different emission terminals: the changing rooms are heated by radiators, while the gym is served by an air system.</t>
  </si>
  <si>
    <t>The thermal power plant consists of two separate methane gas thermal groups, one for the school and the other for the gym. The thermal power plant of the school building is located in the basement and has been recently undergone the installation of a Viessmann Vitocrossal 300 condensing boiler. The school's heating terminals are wall-mounted cast iron radiators. The gym is air-conditioned with different emission terminals: changing rooms are heated by radiators, while the gym is served by an air system.</t>
  </si>
  <si>
    <t>The central heating and hot water system serves the whole complex. The thermal power plant. located in a separate room. has two methane generators. one condensing and the other of a traditional type. with a  temperature control system. The emission systems are mainly composed of radiators in the classrooms. while in the double atrium height and in the gym there are unit heaters.</t>
  </si>
  <si>
    <t>The domestic hot water system serves the school, the gym and the accommodation of the caretaker. A hot water storage tank is located in the heating plant health.</t>
  </si>
  <si>
    <t>The thermal plant has a water accumulator; hot water is in fact produced instantly via a plate heat exchanger. Furthermore, an electric kettle is installed in the canteen for 150 liter domestic hot water.</t>
  </si>
  <si>
    <t>Domestic hot water for hygienic services is provided by some electric boilers.</t>
  </si>
  <si>
    <t>Domestic hot water services hygienic is provided by some electric boilers.</t>
  </si>
  <si>
    <t>On the roof of the thermal plant a solar thermal system is installed which it feeds a 1000 liter kettle to serve the hot water in the gym.</t>
  </si>
  <si>
    <t>There is no cooling system.</t>
  </si>
  <si>
    <t>There are air conditioners in the "former southern constituency" but not in school building.</t>
  </si>
  <si>
    <t>There is no cooling or ventilation system.</t>
  </si>
  <si>
    <t xml:space="preserve">The lighting system is currently equipped with tubular fluorescent lamps with various power sizes. 
There are no control systems.
</t>
  </si>
  <si>
    <t>The lighting system consists in tubular fluorescent lamps with various sizes power. In some areas (swimming pool changing rooms) LED lighting fixtures have been installed. There are no control systems.</t>
  </si>
  <si>
    <t>The lighting systems are currently equipped by tubular fluorescent lamps with various power sizes. There are no control systems.</t>
  </si>
  <si>
    <t>The lighting system is currently equipped with LED lamps in almost all the rooms of the school. In the gym 8 metal halide lamps are installed on the playing field, while in the changing rooms and in the storage room there are fluorescent tubes. There are no control systems.</t>
  </si>
  <si>
    <t>CO2 emissions – lightning [kg/m2a]</t>
  </si>
  <si>
    <r>
      <t>Primary energy consumption – swimming pool [kWh/m</t>
    </r>
    <r>
      <rPr>
        <b/>
        <vertAlign val="superscript"/>
        <sz val="10"/>
        <color rgb="FF4D4D4E"/>
        <rFont val="Trebuchet MS"/>
        <family val="2"/>
      </rPr>
      <t>2</t>
    </r>
    <r>
      <rPr>
        <b/>
        <sz val="10"/>
        <color rgb="FF4D4D4E"/>
        <rFont val="Trebuchet MS"/>
        <family val="2"/>
      </rPr>
      <t>a]</t>
    </r>
  </si>
  <si>
    <r>
      <t>Final energy consumption – swimming pool [kWh/m</t>
    </r>
    <r>
      <rPr>
        <b/>
        <vertAlign val="superscript"/>
        <sz val="10"/>
        <color rgb="FF4D4D4E"/>
        <rFont val="Trebuchet MS"/>
        <family val="2"/>
      </rPr>
      <t>2</t>
    </r>
    <r>
      <rPr>
        <b/>
        <sz val="10"/>
        <color rgb="FF4D4D4E"/>
        <rFont val="Trebuchet MS"/>
        <family val="2"/>
      </rPr>
      <t>a]</t>
    </r>
  </si>
  <si>
    <t>CO2 emissions – swimming pool [kg/m2a]</t>
  </si>
  <si>
    <t>IT_06</t>
  </si>
  <si>
    <t>IT_07</t>
  </si>
  <si>
    <t>IT_08</t>
  </si>
  <si>
    <t>Tinje</t>
  </si>
  <si>
    <t>Secondary school slovenska Bistrica</t>
  </si>
  <si>
    <t xml:space="preserve"> OŠ Šmartno na Pohorju</t>
  </si>
  <si>
    <t>Primary school Pohorskega bataljona</t>
  </si>
  <si>
    <t>2.Osnovna šola (Second Primary school)</t>
  </si>
  <si>
    <t>OŠ Gustav Šilih Laporje</t>
  </si>
  <si>
    <t>Dr. Jože Pučnik Črešnjevec</t>
  </si>
  <si>
    <t>Anton Ingolič Spodnja Polskava</t>
  </si>
  <si>
    <t>Veliko tinje 29, 2316 Zg. Ložnica</t>
  </si>
  <si>
    <t xml:space="preserve">Ulica dr. Jožeta Pučnika 21, 2310 Slovenska Bistrica </t>
  </si>
  <si>
    <t>Šmartno na pohorju 24a, 2315 Šmartno na Pohorju</t>
  </si>
  <si>
    <t>Kebelj 17b, 2317 Oplotnica</t>
  </si>
  <si>
    <t>Šolska ulica 5, 2310 Slovenska Bistrica</t>
  </si>
  <si>
    <t>Laporje 31,2318 Laporje</t>
  </si>
  <si>
    <t>Črešnjevec 47, 2310 Slovensk Bistrica</t>
  </si>
  <si>
    <t>Spodnja Polskava 240, 2331 Pragersko</t>
  </si>
  <si>
    <t>0,581 (old part), 0,283 (new)</t>
  </si>
  <si>
    <t>0,52 (old part), 0,35 (new)</t>
  </si>
  <si>
    <t>0,319 (1);   0,321 (2)</t>
  </si>
  <si>
    <t>1,148 ; 0,314 (with insulation)  ; 0,668 (sport hall)</t>
  </si>
  <si>
    <t>0,25    ; 0,21(sports hall)</t>
  </si>
  <si>
    <t>ineficient heating system and lighting system</t>
  </si>
  <si>
    <t>ineficient lighting system</t>
  </si>
  <si>
    <t>old inadequate building furniture, not enough insulation</t>
  </si>
  <si>
    <t>old inadequate building furniture, not enough insulation, ineficient lighting system</t>
  </si>
  <si>
    <t>old inadequate building furniture, not enough insulation, ineficient heating system</t>
  </si>
  <si>
    <t>Bricks</t>
  </si>
  <si>
    <t>Reinforced concrete</t>
  </si>
  <si>
    <t>Brick walls (meshed bricks)</t>
  </si>
  <si>
    <t>Prefabricated walls</t>
  </si>
  <si>
    <t xml:space="preserve">Bricks in combination with reinforced concrete </t>
  </si>
  <si>
    <t>solid bricks plastered with limestone layers, reinforced concrete (new part of the school)</t>
  </si>
  <si>
    <t>mesh bricks, plastered with limestone-based plasters</t>
  </si>
  <si>
    <t>mesh bricks</t>
  </si>
  <si>
    <t>150 to 160</t>
  </si>
  <si>
    <t xml:space="preserve">The building is heated from its own boiler house on wood biomass (firewood) and extra light heating oil - ELKO. The energy derived from biomass and ELKO is used for heating the building and the preparation of hot sanitary water. In the boiler room, a WV Term wood biomass boiler with a nominal heating output of 116 kW is installed. The second boiler installed is a heating oil hot water boiler from the manufacturer BIASI and the rated heat output is 58 kW (Figure). The water temperature in the boiler is controlled automatically by a Seltron control. The set boiler temperature is about 70°C. The heat distribution is divided into the following heating branches:
• Kindergarten - floor heating,
• Kindergarten – radiator heating,
• Kindergarten - library,
• Old school - radiators,
• New school - radiators,
• Cooking hood,
• Hot sanitary water.
</t>
  </si>
  <si>
    <t xml:space="preserve">The building is heated from its own boiler house on natural gas. The energy derived from natural gas is used for heating the building and the preparation of hot sanitary water.
In the boiler room, is a system of two atmospheric gas-fired boilers connected to a cascade operation, total power of 502 kW (manufacturer Rendamax, type TRIMAX R2804). The heat distribution is divided into the following heating branches:
• Boiler,
• HVAC,
• Radiator heating - joint classroom,
• Radiator heating – administration,
• Radiator heating – classrooms.
The building is equipped with a two-pipe radiator heating system with a temperature regime of 70/50°C. The rooms are equipped with panel radiators with thermostatic valves.
Floor heating is installed in the Sports hall and wardrobes. The temperature of the heating water is 45/40°C; it’s adjusting with a three-way mixing valve driven by an automaton depending on the outdoor temperature.
</t>
  </si>
  <si>
    <t>The building of Primary School Šmartno na Pohorju is heated by a wood biomass (pellet) boiler installed in a common boiler room. The boiler room is located next to the primary school in the building of a private investor. A heating pipe installation is connecting the common boiler room to the school. The consumption of thermal energy is measured using a built-in heat meter that is installed in the boiler room of the school. Heat is used for heating the building and the preparation of hot sanitary water in the sports hall. In the school boiler room there is also installed a hot water boiler EMO Celje SVN160 with a rated heat output of 186 kW. But this boiler it is no longer in use.The building is equipped with a two-pipe radiator system with a temperature regime of 90/70 ° C. In the old part of the school, radiators for heating the classrooms are equipped with regular control valves; in the new part of the school they are equipped with thermostatic control valves. The heating elements for the heating of the rooms are panel radiators of different types.</t>
  </si>
  <si>
    <t>The building of Primary School Kebelj is heated by extra light heating oil (ELKO) boiler. The energy derived from ELKO is used for heating the building and the preparation of hot sanitary water. In the boiler room is installed a boiler with a heating output of 115 kW.The school has two-pipe radiator heating with temperature regime of 70/55°C. The heating elements for heating the rooms (classrooms) are radiators of various types, mostly equipped with regular control valves</t>
  </si>
  <si>
    <t xml:space="preserve">The building is heated from its own boiler room on natural gas. The energy derived from natural gas is used for heating the building and the preparation of hot sanitary water. In the boiler room installed is a system of four low-temperature gas boilers connected to the cascading operation with a total output of 400 kW. Installed are four natural gas boilers Buderus, type GB162. The heat distribution is divided into the following heating branches:
• Boiler;
• Radiators;
• Floor heating sports hall;
• Floor heating school;
• Climates.
The boiler room also includes a gas cogeneration plant MicroT30 TEDOM, for combined heat and power production with a rated power output of 30 kW and nominal heat output of 61 kW.
</t>
  </si>
  <si>
    <t>The building of Primary School Gustava Šiliha is heated from its own boiler house on extra light heating oil - ELKO. The energy derived from ELKO is used for heating the building and the preparation of hot sanitary water. In the boiler room, a Buderus Logano GE515 warm-water boiler is installed, a nominal heat output is 350 kW. The building is equipped with two-pipe radiator heating of the temperature regime 70/55°C. The heating elements for heating the rooms are radiators of various types, which are mostly equipped with regular control valves.</t>
  </si>
  <si>
    <t>The building of Primary School Jožeta Pučnika is heated from its own boiler house on extra light heating oil - ELKO. The energy derived from ELKO is used for heating the building and the preparation of hot sanitary water. In the boiler room, is equipped with a heating oil boiler with a nominal heating output of 290 kW. The building is equipped with two-pipe radiator heating of the temperature regime 70/55°C. The heating elements for heating the rooms are radiators of various types, which are mostly equipped with regular control valves.</t>
  </si>
  <si>
    <t xml:space="preserve">The building of Primary School Anton Ingolič Spodnja Polskava is heated from its own boiler house on extra light heating oil - ELKO. The energy derived from ELKO is used for heating the building and the preparation of hot sanitary water. In the boiler room, a Buderus Logano GE 515 boiler with a nominal heating output of 455 kW is installed. The heat distribution is divided into the following heating branches:• School – old part
• Sports hall
• HVAC machine
• School – new part
• Hot sanitary water
</t>
  </si>
  <si>
    <r>
      <t>Hot sanitary water is prepared fully central by a wood biomass boiler and an additional boiler on ELKO. Solar panels with an absorption surface of 4x 1,44 m</t>
    </r>
    <r>
      <rPr>
        <vertAlign val="superscript"/>
        <sz val="10"/>
        <color rgb="FF4D4D4E"/>
        <rFont val="Trebuchet MS"/>
        <family val="2"/>
        <charset val="238"/>
      </rPr>
      <t>2</t>
    </r>
    <r>
      <rPr>
        <sz val="10"/>
        <color rgb="FF4D4D4E"/>
        <rFont val="Trebuchet MS"/>
        <family val="2"/>
        <charset val="238"/>
      </rPr>
      <t xml:space="preserve"> = 5,76 m</t>
    </r>
    <r>
      <rPr>
        <vertAlign val="superscript"/>
        <sz val="10"/>
        <color rgb="FF4D4D4E"/>
        <rFont val="Trebuchet MS"/>
        <family val="2"/>
        <charset val="238"/>
      </rPr>
      <t>2</t>
    </r>
    <r>
      <rPr>
        <sz val="10"/>
        <color rgb="FF4D4D4E"/>
        <rFont val="Trebuchet MS"/>
        <family val="2"/>
        <charset val="238"/>
      </rPr>
      <t xml:space="preserve"> are installed on the roof of the building. The water is heated in a storage tank with a capacity of 1.000 liters to which the solar collectors are connected.</t>
    </r>
  </si>
  <si>
    <t xml:space="preserve">The hot sanitary water in the school is prepared by a natural gas boiler and is stored in a storage heater for sanitary water with a volume of 800 liters. The boiler is installed in a boiler room and works automatically together with the hot water storage heater during the heating season. Outside the heating season, the water is heated with a 6 kW electric heater.
For the needs of the sports hall, a 500 liters water heater is installed in the thermal substation and is connected to the main boiler room. Outside the heating season, the water is heated by a 12 kW electric heater
</t>
  </si>
  <si>
    <t xml:space="preserve">Domestic hot water is prepared in the following ways:
• For a sports hall - through the central heating system, stored in a water heater tank with a volume of 300 liters;
• For the kitchen - with electricity (all year) in a water heater with a volume of 300 liters
• For sanitary facilities - with electricity in flow electric water heaters with a volume of 1 x 80 liters,
1 x 50 liters and 1 x 10 liters.
</t>
  </si>
  <si>
    <t>Hot water for the kitchen needs during the heating season is heated by a hot water boiler and stored in a tank of 200 liters. Outside the heating season, water is heated by electricity. For the purposes of heating the sanitary water in the sanitary facilities, an electric water heater with a volume of 100 liters is installed.</t>
  </si>
  <si>
    <r>
      <t>The hot sanitary water is prepared with a storage tank for sanitary water ACV, type SL600 (500 liters).</t>
    </r>
    <r>
      <rPr>
        <sz val="10"/>
        <color theme="1"/>
        <rFont val="Times New Roman"/>
        <family val="1"/>
        <charset val="238"/>
      </rPr>
      <t xml:space="preserve"> </t>
    </r>
    <r>
      <rPr>
        <sz val="10"/>
        <color rgb="FF4D4D4E"/>
        <rFont val="Trebuchet MS"/>
        <family val="2"/>
        <charset val="238"/>
      </rPr>
      <t>The storage tank is installed in a boiler room and is equipped with all automation and operates automatically within a boiler room.</t>
    </r>
  </si>
  <si>
    <t>The hot sanitary water is fully secured centrally with a hot-water boiler throughout the year in a boiler volume of 500 liters.</t>
  </si>
  <si>
    <t>Hot sanitary water is prepared with a hot water boiler during the heating season and with an electric heater outside the heating season. For the needs of the kitchen and sanitary facilities, a storage tank with a volume of 400 liters is installed and for the needs of a sports hall water tank with a volume of 800 liters.</t>
  </si>
  <si>
    <t xml:space="preserve">Domestic hot water is prepared with electrical heaters with the following capacity:
• 3 water heaters with the volume of 5 liters,
• 9 water heaters with the volume of 10 liters,
• 3 water heaters with the volume of 30 liters,
• 3 water heaters with the volume of 80 liters,
• 2 water heaters with the volume of 120 liters.
For the needs of the kitchen, during the heating season, warm water is heated by a hot water boiler and stored in a tank of 1.000 liters. Outside the heating season, hot water is heated by electricity.
</t>
  </si>
  <si>
    <t>/</t>
  </si>
  <si>
    <t xml:space="preserve">A  cooling system is partly installed within the ventilation system (HVAC). 
For the ventilation joint classroom, HVAC in the modular version IMP Klimat, type KNND 9/6 with a heater, refrigerator and a rotary recuperator is installed. The air flow is 2.700 m3/h with a heat output of 15,9 kW and with a cooling output of 20,4 kW.
For the ventilation of the dining room, HVAC in the modular version IMP Klimat, type KNND 9/6 with a heater, refrigerator and a rotary recuperator is installed. The air flow is 3.000 m3/h with a heat output of 9,5 kW and with cooling output of 12,4 kW.
</t>
  </si>
  <si>
    <t>A cooling unit for cold water preparation is installed for the supply of HVAC devices. The cooling unit is from the manufacturer Carrrier, type AQUA SNAP with a rated power of 62 kW. The cold water temperature is 7/12 ° C. The unit is located on the terrace of the floor in front of the air condition room.</t>
  </si>
  <si>
    <t xml:space="preserve">/ </t>
  </si>
  <si>
    <r>
      <t>364 built-in lights are installed in the building, most of them are fluorine technology - T26, which is energy inefficient. More than half of the lamps are 18W lamps, which are relatively expensive for replacement (instead of the fluo tube, a light tube with a LED source is inserted), therefore it is necessary to check the possibility of installing LED panels 600x600 mm. The building has also 24 built-in lights with compact fluorescent lamps. The total installed lighting power of the building is 32,595 kW, this is 17,5 W/m</t>
    </r>
    <r>
      <rPr>
        <vertAlign val="superscript"/>
        <sz val="10"/>
        <color rgb="FF4D4D4E"/>
        <rFont val="Trebuchet MS"/>
        <family val="2"/>
        <charset val="238"/>
      </rPr>
      <t>2</t>
    </r>
  </si>
  <si>
    <t>The total installed electric power of the lighting is 71,15 kW</t>
  </si>
  <si>
    <t>Most of the lamps are fluorine technology - T26 and there are also installed energy saving bulbs, but some are ordinary light bulbs.</t>
  </si>
  <si>
    <t>Most are built-in fluorescent lamps, ordinary bulbs, and some are LED lamps. Fluorescent lights require additional devices (ballasts: starter, choke, condenser), so the actual power is greater than the lamp power itself.</t>
  </si>
  <si>
    <t>The total installed lighting power of the building is 61,425 kW.</t>
  </si>
  <si>
    <t xml:space="preserve">The lighting system mainly consists of fluorescent lamps and energy-saving bulbs and also a few ordinary light bulbs. </t>
  </si>
  <si>
    <t>To a greater extend, fluorescent lamps of the T26 technology are built in.</t>
  </si>
  <si>
    <t>To a greater extend, fluorescent lamps of the T26 technology are built in. Fluorescent lights require additional devices (ballasts: starter, choke, condenser), so the actual power is greater than the lamp power itself. The total installed electric power of the lighting is 50,19 kW.</t>
  </si>
  <si>
    <t>90,14 (+DHW)</t>
  </si>
  <si>
    <t>77,95 (+DHW)</t>
  </si>
  <si>
    <t>116,52 (+DHW)</t>
  </si>
  <si>
    <t>97,49 (+DHW)</t>
  </si>
  <si>
    <t>70,16 (+DHW)</t>
  </si>
  <si>
    <t>81,84 (+DHW)</t>
  </si>
  <si>
    <t>70,86 (+DHW)</t>
  </si>
  <si>
    <t>105,92 (+DHW)</t>
  </si>
  <si>
    <t>88,62 (+DHW)</t>
  </si>
  <si>
    <t>63,78 (+DHW)</t>
  </si>
  <si>
    <t>19,1 (+DHW)</t>
  </si>
  <si>
    <t>21,20 (+DHW)</t>
  </si>
  <si>
    <t>23,9 (+DHW)</t>
  </si>
  <si>
    <t>17,2 (+DHW)</t>
  </si>
  <si>
    <t>liquid petroleum gas [m3]</t>
  </si>
  <si>
    <t>liquid petroleum gas[EUR]</t>
  </si>
  <si>
    <t>biomass [EUR]</t>
  </si>
  <si>
    <t>coal [EUR]</t>
  </si>
  <si>
    <t>SI_01</t>
  </si>
  <si>
    <t>SI_02</t>
  </si>
  <si>
    <t>SI_03</t>
  </si>
  <si>
    <t>SI_04</t>
  </si>
  <si>
    <t>SI_05</t>
  </si>
  <si>
    <t>SI_06</t>
  </si>
  <si>
    <t>SI_07</t>
  </si>
  <si>
    <t>SI_08</t>
  </si>
  <si>
    <t>biomass [kWh]</t>
  </si>
  <si>
    <t>Thermal insulation of constructions + windows replacement (nZEB)</t>
  </si>
  <si>
    <t>Installation of solar panels for DHW+heating</t>
  </si>
  <si>
    <t>Installation of PV panels</t>
  </si>
  <si>
    <t>Pool water preheated by heat pump</t>
  </si>
  <si>
    <t>Installation of heat pump for heating + DHW heating</t>
  </si>
  <si>
    <t>Lighting replacement</t>
  </si>
  <si>
    <t>Installation of a 220mm thick of the external walls to meet Upas,20 = 0.13W.m-2.K-1, recommended for passive buildings.</t>
  </si>
  <si>
    <t>Installation of a 400mm and 300mm thick layers to the ceiling below attic and the flat roof to meet Upas,20 = 0,07 and 0,10 W.m-2.K-1, recommended for passive buildings.</t>
  </si>
  <si>
    <t>Installation of a 100mm thick insulation layer  to the ceiling above the basement to meet Upas,20 = 0.27W.m-2.K-1, recommended for passive buildings.</t>
  </si>
  <si>
    <t>Replacing the remaining windows and doors recommended for passive buildings.</t>
  </si>
  <si>
    <t>Replacement of radiator’s thermostatic valves</t>
  </si>
  <si>
    <t>Installation of solar collectors for domestic hot water preparation</t>
  </si>
  <si>
    <t>Modernisation of the lighting with LED technology</t>
  </si>
  <si>
    <t>Thermal insulation of constructions (nZEB)</t>
  </si>
  <si>
    <t>Installation of solar panels for DHW heating</t>
  </si>
  <si>
    <t>Installation of PV panels - blocks A, B, C, E</t>
  </si>
  <si>
    <t>Installation of PV panels - block D</t>
  </si>
  <si>
    <t>Lighting replacement - new LED sources</t>
  </si>
  <si>
    <t>Installation of energy efficient shower taps</t>
  </si>
  <si>
    <t>Installation of solar panels for pool water heating</t>
  </si>
  <si>
    <t>Installation of solar panels for DHW heating (school building)</t>
  </si>
  <si>
    <t>Installation of solar panels for DHW heating (kitchen and school club)</t>
  </si>
  <si>
    <t>Installation of PV panels - school building</t>
  </si>
  <si>
    <t>Installation of PV panels - kitchen and school club</t>
  </si>
  <si>
    <t>New heat source - gas boiler room</t>
  </si>
  <si>
    <t>Installation of thermostatic valves</t>
  </si>
  <si>
    <t>Installation of PV panels - kitchen</t>
  </si>
  <si>
    <t>Installation of heat pump for DHW heating for kitchen</t>
  </si>
  <si>
    <t>New heat source - condensing boilers</t>
  </si>
  <si>
    <t>New heat source for heating and DHW</t>
  </si>
  <si>
    <t>Installation of thermostatic valves on radiators</t>
  </si>
  <si>
    <t>Thury György</t>
  </si>
  <si>
    <t>Zrínyi Miklós</t>
  </si>
  <si>
    <t>Kiskanizsa</t>
  </si>
  <si>
    <r>
      <t>Primary energy consumption – total [kWh/m</t>
    </r>
    <r>
      <rPr>
        <vertAlign val="superscript"/>
        <sz val="9"/>
        <color theme="3"/>
        <rFont val="Trebuchet MS"/>
        <family val="2"/>
        <charset val="238"/>
      </rPr>
      <t>2</t>
    </r>
    <r>
      <rPr>
        <sz val="9"/>
        <color theme="3"/>
        <rFont val="Trebuchet MS"/>
        <family val="2"/>
        <charset val="238"/>
      </rPr>
      <t>a]</t>
    </r>
  </si>
  <si>
    <t>Csány</t>
  </si>
  <si>
    <r>
      <t>Primary energy consumption – heating [kWh/m</t>
    </r>
    <r>
      <rPr>
        <vertAlign val="superscript"/>
        <sz val="9"/>
        <color theme="3"/>
        <rFont val="Trebuchet MS"/>
        <family val="2"/>
        <charset val="238"/>
      </rPr>
      <t>2</t>
    </r>
    <r>
      <rPr>
        <sz val="9"/>
        <color theme="3"/>
        <rFont val="Trebuchet MS"/>
        <family val="2"/>
        <charset val="238"/>
      </rPr>
      <t>a]</t>
    </r>
  </si>
  <si>
    <r>
      <t>Primary energy consumption – DHW [kWh/m</t>
    </r>
    <r>
      <rPr>
        <vertAlign val="superscript"/>
        <sz val="9"/>
        <color theme="3"/>
        <rFont val="Trebuchet MS"/>
        <family val="2"/>
        <charset val="238"/>
      </rPr>
      <t>2</t>
    </r>
    <r>
      <rPr>
        <sz val="9"/>
        <color theme="3"/>
        <rFont val="Trebuchet MS"/>
        <family val="2"/>
        <charset val="238"/>
      </rPr>
      <t>a]</t>
    </r>
  </si>
  <si>
    <r>
      <t>Primary energy consumption – cooling [kWh/m</t>
    </r>
    <r>
      <rPr>
        <vertAlign val="superscript"/>
        <sz val="9"/>
        <color theme="3"/>
        <rFont val="Trebuchet MS"/>
        <family val="2"/>
        <charset val="238"/>
      </rPr>
      <t>2</t>
    </r>
    <r>
      <rPr>
        <sz val="9"/>
        <color theme="3"/>
        <rFont val="Trebuchet MS"/>
        <family val="2"/>
        <charset val="238"/>
      </rPr>
      <t>a]</t>
    </r>
  </si>
  <si>
    <r>
      <t>Primary energy consumption – lightning [kWh/m</t>
    </r>
    <r>
      <rPr>
        <vertAlign val="superscript"/>
        <sz val="9"/>
        <color theme="3"/>
        <rFont val="Trebuchet MS"/>
        <family val="2"/>
        <charset val="238"/>
      </rPr>
      <t>2</t>
    </r>
    <r>
      <rPr>
        <sz val="9"/>
        <color theme="3"/>
        <rFont val="Trebuchet MS"/>
        <family val="2"/>
        <charset val="238"/>
      </rPr>
      <t>a]</t>
    </r>
  </si>
  <si>
    <r>
      <t>Final energy consumption – total [kWh/m</t>
    </r>
    <r>
      <rPr>
        <vertAlign val="superscript"/>
        <sz val="9"/>
        <color theme="3"/>
        <rFont val="Trebuchet MS"/>
        <family val="2"/>
        <charset val="238"/>
      </rPr>
      <t>2</t>
    </r>
    <r>
      <rPr>
        <sz val="9"/>
        <color theme="3"/>
        <rFont val="Trebuchet MS"/>
        <family val="2"/>
        <charset val="238"/>
      </rPr>
      <t>a]</t>
    </r>
  </si>
  <si>
    <r>
      <t>Final energy consumption – heating [kWh/m</t>
    </r>
    <r>
      <rPr>
        <vertAlign val="superscript"/>
        <sz val="9"/>
        <color theme="3"/>
        <rFont val="Trebuchet MS"/>
        <family val="2"/>
        <charset val="238"/>
      </rPr>
      <t>2</t>
    </r>
    <r>
      <rPr>
        <sz val="9"/>
        <color theme="3"/>
        <rFont val="Trebuchet MS"/>
        <family val="2"/>
        <charset val="238"/>
      </rPr>
      <t>a]</t>
    </r>
  </si>
  <si>
    <r>
      <t>Final energy consumption – DHW [kWh/m</t>
    </r>
    <r>
      <rPr>
        <vertAlign val="superscript"/>
        <sz val="9"/>
        <color theme="3"/>
        <rFont val="Trebuchet MS"/>
        <family val="2"/>
        <charset val="238"/>
      </rPr>
      <t>2</t>
    </r>
    <r>
      <rPr>
        <sz val="9"/>
        <color theme="3"/>
        <rFont val="Trebuchet MS"/>
        <family val="2"/>
        <charset val="238"/>
      </rPr>
      <t>a]</t>
    </r>
  </si>
  <si>
    <r>
      <t>Final energy consumption – cooling [kWh/m</t>
    </r>
    <r>
      <rPr>
        <vertAlign val="superscript"/>
        <sz val="9"/>
        <color theme="3"/>
        <rFont val="Trebuchet MS"/>
        <family val="2"/>
        <charset val="238"/>
      </rPr>
      <t>2</t>
    </r>
    <r>
      <rPr>
        <sz val="9"/>
        <color theme="3"/>
        <rFont val="Trebuchet MS"/>
        <family val="2"/>
        <charset val="238"/>
      </rPr>
      <t>a]</t>
    </r>
  </si>
  <si>
    <r>
      <t>Final energy consumption – lightning [kWh/m</t>
    </r>
    <r>
      <rPr>
        <vertAlign val="superscript"/>
        <sz val="9"/>
        <color theme="3"/>
        <rFont val="Trebuchet MS"/>
        <family val="2"/>
        <charset val="238"/>
      </rPr>
      <t>2</t>
    </r>
    <r>
      <rPr>
        <sz val="9"/>
        <color theme="3"/>
        <rFont val="Trebuchet MS"/>
        <family val="2"/>
        <charset val="238"/>
      </rPr>
      <t>a]</t>
    </r>
  </si>
  <si>
    <r>
      <t>CO</t>
    </r>
    <r>
      <rPr>
        <vertAlign val="subscript"/>
        <sz val="9"/>
        <color theme="3"/>
        <rFont val="Trebuchet MS"/>
        <family val="2"/>
        <charset val="238"/>
      </rPr>
      <t>2</t>
    </r>
    <r>
      <rPr>
        <sz val="9"/>
        <color theme="3"/>
        <rFont val="Trebuchet MS"/>
        <family val="2"/>
        <charset val="238"/>
      </rPr>
      <t xml:space="preserve"> emissions – total [kg/m</t>
    </r>
    <r>
      <rPr>
        <vertAlign val="superscript"/>
        <sz val="9"/>
        <color theme="3"/>
        <rFont val="Trebuchet MS"/>
        <family val="2"/>
        <charset val="238"/>
      </rPr>
      <t>2</t>
    </r>
    <r>
      <rPr>
        <sz val="9"/>
        <color theme="3"/>
        <rFont val="Trebuchet MS"/>
        <family val="2"/>
        <charset val="238"/>
      </rPr>
      <t>a]</t>
    </r>
  </si>
  <si>
    <r>
      <t>CO</t>
    </r>
    <r>
      <rPr>
        <vertAlign val="subscript"/>
        <sz val="9"/>
        <color theme="3"/>
        <rFont val="Trebuchet MS"/>
        <family val="2"/>
        <charset val="238"/>
      </rPr>
      <t>2</t>
    </r>
    <r>
      <rPr>
        <sz val="9"/>
        <color theme="3"/>
        <rFont val="Trebuchet MS"/>
        <family val="2"/>
        <charset val="238"/>
      </rPr>
      <t xml:space="preserve"> emissions – heating [kg/m</t>
    </r>
    <r>
      <rPr>
        <vertAlign val="superscript"/>
        <sz val="9"/>
        <color theme="3"/>
        <rFont val="Trebuchet MS"/>
        <family val="2"/>
        <charset val="238"/>
      </rPr>
      <t>2</t>
    </r>
    <r>
      <rPr>
        <sz val="9"/>
        <color theme="3"/>
        <rFont val="Trebuchet MS"/>
        <family val="2"/>
        <charset val="238"/>
      </rPr>
      <t>a]</t>
    </r>
  </si>
  <si>
    <r>
      <t>CO</t>
    </r>
    <r>
      <rPr>
        <vertAlign val="subscript"/>
        <sz val="9"/>
        <color theme="3"/>
        <rFont val="Trebuchet MS"/>
        <family val="2"/>
        <charset val="238"/>
      </rPr>
      <t>2</t>
    </r>
    <r>
      <rPr>
        <sz val="9"/>
        <color theme="3"/>
        <rFont val="Trebuchet MS"/>
        <family val="2"/>
        <charset val="238"/>
      </rPr>
      <t xml:space="preserve"> emissions – DHW [kg/m</t>
    </r>
    <r>
      <rPr>
        <vertAlign val="superscript"/>
        <sz val="9"/>
        <color theme="3"/>
        <rFont val="Trebuchet MS"/>
        <family val="2"/>
        <charset val="238"/>
      </rPr>
      <t>2</t>
    </r>
    <r>
      <rPr>
        <sz val="9"/>
        <color theme="3"/>
        <rFont val="Trebuchet MS"/>
        <family val="2"/>
        <charset val="238"/>
      </rPr>
      <t>a]</t>
    </r>
  </si>
  <si>
    <r>
      <t>CO</t>
    </r>
    <r>
      <rPr>
        <vertAlign val="subscript"/>
        <sz val="9"/>
        <color theme="3"/>
        <rFont val="Trebuchet MS"/>
        <family val="2"/>
        <charset val="238"/>
      </rPr>
      <t xml:space="preserve">2 </t>
    </r>
    <r>
      <rPr>
        <sz val="9"/>
        <color theme="3"/>
        <rFont val="Trebuchet MS"/>
        <family val="2"/>
        <charset val="238"/>
      </rPr>
      <t>emissions – cooling [kg/m</t>
    </r>
    <r>
      <rPr>
        <vertAlign val="superscript"/>
        <sz val="9"/>
        <color theme="3"/>
        <rFont val="Trebuchet MS"/>
        <family val="2"/>
        <charset val="238"/>
      </rPr>
      <t>2</t>
    </r>
    <r>
      <rPr>
        <sz val="9"/>
        <color theme="3"/>
        <rFont val="Trebuchet MS"/>
        <family val="2"/>
        <charset val="238"/>
      </rPr>
      <t>a]</t>
    </r>
  </si>
  <si>
    <r>
      <t>CO</t>
    </r>
    <r>
      <rPr>
        <vertAlign val="subscript"/>
        <sz val="9"/>
        <color theme="3"/>
        <rFont val="Trebuchet MS"/>
        <family val="2"/>
        <charset val="238"/>
      </rPr>
      <t>2</t>
    </r>
    <r>
      <rPr>
        <sz val="9"/>
        <color theme="3"/>
        <rFont val="Trebuchet MS"/>
        <family val="2"/>
        <charset val="238"/>
      </rPr>
      <t xml:space="preserve"> emissions – lightning [kg/m</t>
    </r>
    <r>
      <rPr>
        <vertAlign val="superscript"/>
        <sz val="9"/>
        <color theme="3"/>
        <rFont val="Trebuchet MS"/>
        <family val="2"/>
        <charset val="238"/>
      </rPr>
      <t>2</t>
    </r>
    <r>
      <rPr>
        <sz val="9"/>
        <color theme="3"/>
        <rFont val="Trebuchet MS"/>
        <family val="2"/>
        <charset val="238"/>
      </rPr>
      <t>a]</t>
    </r>
  </si>
  <si>
    <t>Deák Ferenc</t>
  </si>
  <si>
    <t>0*</t>
  </si>
  <si>
    <t>Munkácsy</t>
  </si>
  <si>
    <t>Zsigmondy</t>
  </si>
  <si>
    <t>Batthyány</t>
  </si>
  <si>
    <t>4,05*</t>
  </si>
  <si>
    <t>3,15*</t>
  </si>
  <si>
    <t>1,62*</t>
  </si>
  <si>
    <t>1,26*</t>
  </si>
  <si>
    <t>0,59*</t>
  </si>
  <si>
    <t>Replacement of old windows and doors with modern 3-layer windows</t>
  </si>
  <si>
    <t>Flat roof and loft ceiling insulation with 30 cm XPS or rock wool insulation</t>
  </si>
  <si>
    <t>Roof insulation 20 cm Grafit EPS U=0,134</t>
  </si>
  <si>
    <r>
      <t>Lighting upgrade for LED</t>
    </r>
    <r>
      <rPr>
        <sz val="10"/>
        <color theme="3"/>
        <rFont val="Trebuchet MS"/>
        <family val="2"/>
        <charset val="238"/>
      </rPr>
      <t xml:space="preserve"> </t>
    </r>
    <r>
      <rPr>
        <sz val="9"/>
        <color theme="3"/>
        <rFont val="Trebuchet MS"/>
        <family val="2"/>
        <charset val="238"/>
      </rPr>
      <t>light sources</t>
    </r>
  </si>
  <si>
    <t xml:space="preserve"> Installation of a kWp photovoltaic system</t>
  </si>
  <si>
    <t>Installing Thermostatic Heads on the Radiators The replacement of heat generators with condensing boilers</t>
  </si>
  <si>
    <t>Old windows, replacement, glass bricks for modern 3-layer windows</t>
  </si>
  <si>
    <t>Flat roof, insulation 20 cm XPS, with insulation</t>
  </si>
  <si>
    <t>Facade insulation 20 cm Graphite EPS U = 0.134</t>
  </si>
  <si>
    <t>Lighting upgrade for LED light sources</t>
  </si>
  <si>
    <t>Installation of thermostatic heads on radiators</t>
  </si>
  <si>
    <t>Complete renovation</t>
  </si>
  <si>
    <t>The old doors and windows, replacing glass bricks with modern 3-layer doors</t>
  </si>
  <si>
    <t>Flat roof insulation 20 cm XPS with insulation</t>
  </si>
  <si>
    <t>Facade insulation 20 cm graphite EPS U = 0,134</t>
  </si>
  <si>
    <t>Lighting modernization for LED light sources</t>
  </si>
  <si>
    <t>Total modernization</t>
  </si>
  <si>
    <t>Installing Thermostatic Heads on the Radiator Cram Replacing heat generators with condensing boilers</t>
  </si>
  <si>
    <t>Complete modernization:</t>
  </si>
  <si>
    <t>Flat roof and attic insulation with 20 cm XPS or rock wool insulation</t>
  </si>
  <si>
    <t>263.000</t>
  </si>
  <si>
    <t>Installation of a 40 kWp photovoltaic system</t>
  </si>
  <si>
    <t>Old windows and doors, replacement of modern 3-layer windows</t>
  </si>
  <si>
    <t>Flat roof and attic insulation with 20 cm XPS and 25 cm rock wool insulation</t>
  </si>
  <si>
    <t>Replacement of old metal framed windows, glass bricks, shutters for modern 3-layer windows</t>
  </si>
  <si>
    <t>Installation of a 45 kWp photovoltaic system</t>
  </si>
  <si>
    <t>18.98</t>
  </si>
  <si>
    <t>NZEB scenario</t>
  </si>
  <si>
    <t>Electricity</t>
  </si>
  <si>
    <t>Qhnd reduction od 50% scenario</t>
  </si>
  <si>
    <t>Electricity + Natural Gas</t>
  </si>
  <si>
    <t>Electricity + FOEL</t>
  </si>
  <si>
    <t>*</t>
  </si>
  <si>
    <t>Primary energy consumption – total [kWh/m2a]</t>
  </si>
  <si>
    <t>Primary energy consumption – heating [kWh/m2a] + DHW</t>
  </si>
  <si>
    <t>Primary energy consumption – DHW [kWh/m2a]</t>
  </si>
  <si>
    <t>Primary energy consumption – cooling [kWh/m2a]</t>
  </si>
  <si>
    <t>Primary energy consumption – lightning [kWh/m2a]</t>
  </si>
  <si>
    <t>Final energy consumption – total [kWh/m2a]</t>
  </si>
  <si>
    <t>Final energy consumption – heating [kWh/m2a] + DHW</t>
  </si>
  <si>
    <t>Final energy consumption – DHW [kWh/m2a]</t>
  </si>
  <si>
    <t>Final energy consumption – cooling [kWh/m2a]</t>
  </si>
  <si>
    <t>Final energy consumption – lightning [kWh/m2a]</t>
  </si>
  <si>
    <t>CO2 emissions – total [kg/m2a]</t>
  </si>
  <si>
    <t>CO2 emissions – heating [kg/m2a] + DHW</t>
  </si>
  <si>
    <t>CO2 emissions – DHW [kg/m2a]</t>
  </si>
  <si>
    <t>CO2 emissions – cooling [kg/m2a]</t>
  </si>
  <si>
    <t>Primary energy consumption – heating [kWh/m2a]</t>
  </si>
  <si>
    <t>Final energy consumption – heating [kWh/m2a]</t>
  </si>
  <si>
    <t>CO2 emissions – heating [kg/m2a]</t>
  </si>
  <si>
    <t xml:space="preserve">Installation of a heat pump </t>
  </si>
  <si>
    <t>Energy monitoring</t>
  </si>
  <si>
    <t xml:space="preserve">Replacement of the lighting </t>
  </si>
  <si>
    <t>Renovation of the heat distributor and the regulation</t>
  </si>
  <si>
    <t xml:space="preserve">External walls </t>
  </si>
  <si>
    <t>Ceiling</t>
  </si>
  <si>
    <t>Energy management</t>
  </si>
  <si>
    <t>Replacement of the lighting</t>
  </si>
  <si>
    <t xml:space="preserve">Walls </t>
  </si>
  <si>
    <t>Installation biomass woodchip boiler</t>
  </si>
  <si>
    <t>Replacement of pumps</t>
  </si>
  <si>
    <t>PV - 21 kWp (A= 116 m2)</t>
  </si>
  <si>
    <t xml:space="preserve">Replacement of the building furniture </t>
  </si>
  <si>
    <t>Thermal insulation of external walls</t>
  </si>
  <si>
    <t>Thermal insulation of ceilings</t>
  </si>
  <si>
    <t xml:space="preserve">Installation of heat pump for DHW preparation </t>
  </si>
  <si>
    <t xml:space="preserve">Installation of thermostatic valves and circulation pumps for hydraulic balancing of the system </t>
  </si>
  <si>
    <t xml:space="preserve">Installation of the central control system </t>
  </si>
  <si>
    <t>Thermal insulation of the facade</t>
  </si>
  <si>
    <t>Insulation of the ceiling</t>
  </si>
  <si>
    <t>Replacement of the building furniture</t>
  </si>
  <si>
    <t>Installation of heat pump</t>
  </si>
  <si>
    <t>PV - 7 kWp (39 m2)</t>
  </si>
  <si>
    <t>Replacement of lighting</t>
  </si>
  <si>
    <t>Rearrangement of hydraulic binding in the boiler room</t>
  </si>
  <si>
    <t>PV - 153 kWp (A=847 m2)</t>
  </si>
  <si>
    <t>PV - 15 kWp (83 m2)</t>
  </si>
  <si>
    <t xml:space="preserve">Isolation of ceiling </t>
  </si>
  <si>
    <t>Replacement of building furniture and shades</t>
  </si>
  <si>
    <t>Replacement of the roof covering</t>
  </si>
  <si>
    <t>Replacement of lights</t>
  </si>
  <si>
    <t>Renovation of the heat distributor</t>
  </si>
  <si>
    <t>PV - 5 kW (28 m2)</t>
  </si>
  <si>
    <t>Installation of thermostatic valves and hydraulic balancing</t>
  </si>
  <si>
    <t>PV - 17 kW (94 m2)</t>
  </si>
  <si>
    <t xml:space="preserve">IT_01 </t>
  </si>
  <si>
    <t>NZEB renovation</t>
  </si>
  <si>
    <t xml:space="preserve">Gas 312.437 Electricity 48.750 
</t>
  </si>
  <si>
    <t xml:space="preserve">Gas 727.735 Electricity 77.916 
</t>
  </si>
  <si>
    <t xml:space="preserve">Gas 317.514 Electricity -17.166 
</t>
  </si>
  <si>
    <t xml:space="preserve">Gas 109.278 Electricity -6.915 
</t>
  </si>
  <si>
    <t xml:space="preserve">Gas 293.488 Electricity -44852 </t>
  </si>
  <si>
    <t>Primary energy consumption – lightning and other uses  [kWh/m2a]</t>
  </si>
  <si>
    <t>Final energy consumption (natural gas)– total [kWh/m2a]</t>
  </si>
  <si>
    <t>Final energy consumption (natural gas) – heating [kWh/m2a]</t>
  </si>
  <si>
    <t>Final energy consumption (natural gas)– DHW [kWh/m2a]</t>
  </si>
  <si>
    <t>Final energy consumption (electricity)– total [kWh/m2a]</t>
  </si>
  <si>
    <t>Final energy consumption (electricity) – heating [kWh/m2a]</t>
  </si>
  <si>
    <t>Final energy consumption (electricity)– DHW [kWh/m2a]</t>
  </si>
  <si>
    <t>Final energy consumption (electricity) – cooling [kWh/m2a]</t>
  </si>
  <si>
    <t>Final energy consumption (electricity)– lightning and other uses [kWh/m2a]</t>
  </si>
  <si>
    <t>CO2 emissions – lightning and other uses  [kg/m2a]</t>
  </si>
  <si>
    <t>Final energy consumption (natural gas)– swimming pool [kWh/m2a]</t>
  </si>
  <si>
    <t>Final energy consumption (electricity)– swimming pool [kWh/m2a]</t>
  </si>
  <si>
    <t>HU_01 Csány László</t>
  </si>
  <si>
    <t>HU_02 Deák Ferenc</t>
  </si>
  <si>
    <t>HU_03 Munkácsy Mihály</t>
  </si>
  <si>
    <t>HU_04 Zsigmondy Vilmos</t>
  </si>
  <si>
    <t>HU_05 Thúry György</t>
  </si>
  <si>
    <t>HU_06 Zrínyi Miklós</t>
  </si>
  <si>
    <t>HU_07 Batthyány Lajos</t>
  </si>
  <si>
    <t>HU_08 Kiskanizsa</t>
  </si>
  <si>
    <t>Remarks</t>
  </si>
  <si>
    <t>After renovation (NZEB scenario)</t>
  </si>
  <si>
    <t>After renovation (other scenario)</t>
  </si>
  <si>
    <t>Scuola elementare 
"G. Carducci"</t>
  </si>
  <si>
    <t>Scuola elementare 
"Ferrari"</t>
  </si>
  <si>
    <t>Scuola elementare e media "Zanotti De' Vigri"</t>
  </si>
  <si>
    <t>Via Carducci, 3/5
40125 Bologna</t>
  </si>
  <si>
    <t>Via Cesare Pavese, 15
40141 Bologna</t>
  </si>
  <si>
    <t>Via del Giacinto, 39
40133 Bologna</t>
  </si>
  <si>
    <t>40's</t>
  </si>
  <si>
    <t>80's</t>
  </si>
  <si>
    <t>76883 (in 2011)
72690 (in 2012)
73282 (in 2013)</t>
  </si>
  <si>
    <t>54371 (in 2011)
55984 (in 2012)
55915 (in 2013)</t>
  </si>
  <si>
    <t>178006 (in 2011)
149438 (in 2012)
163472 (in 2013)</t>
  </si>
  <si>
    <t>40652 (in 2012/2013)
59772 (in 2013/2014)
64560 (in 2014/2015)</t>
  </si>
  <si>
    <t>64589 (in 2012/2013)
59772 (in 2013/2014)
42846 (in 2014/2015)</t>
  </si>
  <si>
    <t xml:space="preserve">Classrooms, canteen not insulated external  wall: U=0,904
Classrooms and gym not insulated external  wall: U=1,449
Gym not insulated external wall: U=1,724
</t>
  </si>
  <si>
    <t>Classrooms, canteen and gym not insulated external wall: U=1,843</t>
  </si>
  <si>
    <t>Classrooms and gym external insulated wall: U=0,804
Gym external not insulated wall: U=0,833</t>
  </si>
  <si>
    <t xml:space="preserve">Classrooms,canteen not insulated roof: U=1,705
Gym not insulated roof: U=1,708 </t>
  </si>
  <si>
    <t>Cllassrooms, gym and canteen not insulated school roof: U=1,468</t>
  </si>
  <si>
    <t>Classrooms and gym insulated roof: U=0,658
Classrooms insulated roof P1: U=0,882</t>
  </si>
  <si>
    <t>Inter-floor slab 1: U=1,687
Inter-floor slab 2: U=1,364</t>
  </si>
  <si>
    <t>not available</t>
  </si>
  <si>
    <t>Inter-floor slab: U=1,615
Inter-floor slab 1: U=1,430
inter-floor slab2: U=1,789</t>
  </si>
  <si>
    <t>Classrooms: U=3,306
Dressing room: U=5,608
Gym: U=5,708
Canteen: U=3,003</t>
  </si>
  <si>
    <t>Classrooms: U=5,219
Gym: U=4,54
Skylight: U=6,916</t>
  </si>
  <si>
    <t>Gym door window: U=5,689</t>
  </si>
  <si>
    <t>Gym door window: U=5,072</t>
  </si>
  <si>
    <t>Gym: U=2,106</t>
  </si>
  <si>
    <t xml:space="preserve">Gym not insulated internal wall: U=1,282 </t>
  </si>
  <si>
    <t>Classrooms, canteen and gym not insulated internal wall: U=2,047
Classrooms, canteen and gym not insulated internal wall: U=1,546</t>
  </si>
  <si>
    <t>Classrooms, canteen not insulated basement: U=1,164
Gym not insulated basement: U=1,145</t>
  </si>
  <si>
    <t>Classrooms, gym and canteen not insulated basement: U=1,564</t>
  </si>
  <si>
    <t xml:space="preserve">There are no insulated walls and roof. The insulation and system requirements do not comply with current regulations.
the U-value of walls and windows are greater than the current requirements and the systems do not respect the minimum efficiencies. 
</t>
  </si>
  <si>
    <t>The school building does not comply with the current requirements of Italian regulations: the U-value of walls and windows are about greater than the current requirements.
The insulation and system requirements do not comply with current regulations.</t>
  </si>
  <si>
    <t xml:space="preserve">The school building does not comply with the current requirements of Italian regulations: the U-value of walls and windows are about greater than the current requirements and the systems do not respect the minimum efficiencies. </t>
  </si>
  <si>
    <t>Brick wall without cavity wall</t>
  </si>
  <si>
    <t>Concrete walls</t>
  </si>
  <si>
    <t>Generation system: 2 boilers (130 kW, 370 kW)
Distribution net with poor insulation. 
Emission system: radiators
Regulation system: a climate control unit.</t>
  </si>
  <si>
    <t>Generation system: 2 boilers (160 kW for each one)
Distribution net with poor insulation. 
Emission system: fan coils
Regulation system: climate control unit.</t>
  </si>
  <si>
    <t>Generation system: 2 boilers (315 kW for each one) with combined DHW production. Distribution net with poor insulation. 
Emission system: fan coils
Regulation system: climate control unit.
A VMC system integrated with the heating is present. There is a recuperator with an efficiency greater than 85%.</t>
  </si>
  <si>
    <t xml:space="preserve">The 2 boilers of 130 kW and 370 kW)
22 electric boilers (1,2 kW for each) located in bathrooms. </t>
  </si>
  <si>
    <t>10 electric boilers (1,5 kW for each) located in bathrooms
1 electric boiler for gym (1,2 kW).</t>
  </si>
  <si>
    <t>Combined with heating system.</t>
  </si>
  <si>
    <t>No cooling systen is forseen.</t>
  </si>
  <si>
    <t>No cooling system is forseen.</t>
  </si>
  <si>
    <t>Neon lamps</t>
  </si>
  <si>
    <t>Mainly neon lamps
There are also small quantities of incandescent lamps</t>
  </si>
  <si>
    <t>U-value (W/m2K)</t>
  </si>
  <si>
    <t>ribbon window: U=3,262</t>
  </si>
  <si>
    <t>Gym not insulated  basement: U=1,451
Classrooms and canteen not insulated  basement: U=1,587</t>
  </si>
  <si>
    <r>
      <t>Primary energy consumption – ventilation [kWh/m</t>
    </r>
    <r>
      <rPr>
        <b/>
        <vertAlign val="superscript"/>
        <sz val="10"/>
        <color rgb="FF4D4D4E"/>
        <rFont val="Trebuchet MS"/>
        <family val="2"/>
      </rPr>
      <t>2</t>
    </r>
    <r>
      <rPr>
        <b/>
        <sz val="10"/>
        <color rgb="FF4D4D4E"/>
        <rFont val="Trebuchet MS"/>
        <family val="2"/>
      </rPr>
      <t>a]</t>
    </r>
  </si>
  <si>
    <r>
      <t>Final energy consumption – ventilation [kWh/m</t>
    </r>
    <r>
      <rPr>
        <b/>
        <vertAlign val="superscript"/>
        <sz val="10"/>
        <color rgb="FF4D4D4E"/>
        <rFont val="Trebuchet MS"/>
        <family val="2"/>
      </rPr>
      <t>2</t>
    </r>
    <r>
      <rPr>
        <b/>
        <sz val="10"/>
        <color rgb="FF4D4D4E"/>
        <rFont val="Trebuchet MS"/>
        <family val="2"/>
      </rPr>
      <t>a]</t>
    </r>
  </si>
  <si>
    <t>CO2 emissions – ventilation [kg/m2a]</t>
  </si>
  <si>
    <t>Basement insulation</t>
  </si>
  <si>
    <t>Windows Insulation + Rolling Shutter box Insulation + Shading System</t>
  </si>
  <si>
    <t>Heat pump + new emission and distribution systems</t>
  </si>
  <si>
    <t>PV</t>
  </si>
  <si>
    <t>Relamping</t>
  </si>
  <si>
    <t>Solar thermal</t>
  </si>
  <si>
    <t>nZEB scenario total</t>
  </si>
  <si>
    <t>1100282 (thermal energy)
47339 (electricity)</t>
  </si>
  <si>
    <t>776811 (thermal energy)
10533 (electricity)</t>
  </si>
  <si>
    <t>Heat pump+new emission and distribution systems</t>
  </si>
  <si>
    <t>718356 (thermal energy)
64890 (electricity)</t>
  </si>
  <si>
    <r>
      <t>Primary energy consumption – lighting [kWh/m</t>
    </r>
    <r>
      <rPr>
        <b/>
        <vertAlign val="superscript"/>
        <sz val="10"/>
        <color rgb="FF4D4D4E"/>
        <rFont val="Trebuchet MS"/>
        <family val="2"/>
      </rPr>
      <t>2</t>
    </r>
    <r>
      <rPr>
        <b/>
        <sz val="10"/>
        <color rgb="FF4D4D4E"/>
        <rFont val="Trebuchet MS"/>
        <family val="2"/>
      </rPr>
      <t>a]</t>
    </r>
  </si>
  <si>
    <r>
      <t>Final energy consumption – lighting [kWh/m</t>
    </r>
    <r>
      <rPr>
        <b/>
        <vertAlign val="superscript"/>
        <sz val="10"/>
        <color rgb="FF4D4D4E"/>
        <rFont val="Trebuchet MS"/>
        <family val="2"/>
      </rPr>
      <t>2</t>
    </r>
    <r>
      <rPr>
        <b/>
        <sz val="10"/>
        <color rgb="FF4D4D4E"/>
        <rFont val="Trebuchet MS"/>
        <family val="2"/>
      </rPr>
      <t>a]</t>
    </r>
  </si>
  <si>
    <r>
      <t>CO</t>
    </r>
    <r>
      <rPr>
        <b/>
        <vertAlign val="subscript"/>
        <sz val="10"/>
        <color rgb="FF4D4D4E"/>
        <rFont val="Trebuchet MS"/>
        <family val="2"/>
      </rPr>
      <t xml:space="preserve">2 </t>
    </r>
    <r>
      <rPr>
        <b/>
        <sz val="10"/>
        <color rgb="FF4D4D4E"/>
        <rFont val="Trebuchet MS"/>
        <family val="2"/>
      </rPr>
      <t>emissions – lighting [kg/m</t>
    </r>
    <r>
      <rPr>
        <b/>
        <vertAlign val="superscript"/>
        <sz val="10"/>
        <color rgb="FF4D4D4E"/>
        <rFont val="Trebuchet MS"/>
        <family val="2"/>
      </rPr>
      <t>2</t>
    </r>
    <r>
      <rPr>
        <b/>
        <sz val="10"/>
        <color rgb="FF4D4D4E"/>
        <rFont val="Trebuchet MS"/>
        <family val="2"/>
      </rPr>
      <t>a]</t>
    </r>
  </si>
  <si>
    <r>
      <t>CO</t>
    </r>
    <r>
      <rPr>
        <b/>
        <vertAlign val="subscript"/>
        <sz val="10"/>
        <color rgb="FF4D4D4E"/>
        <rFont val="Trebuchet MS"/>
        <family val="2"/>
      </rPr>
      <t>2</t>
    </r>
    <r>
      <rPr>
        <b/>
        <sz val="10"/>
        <color rgb="FF4D4D4E"/>
        <rFont val="Trebuchet MS"/>
        <family val="2"/>
      </rPr>
      <t xml:space="preserve"> emissions – ventilation [kg/m</t>
    </r>
    <r>
      <rPr>
        <b/>
        <vertAlign val="superscript"/>
        <sz val="10"/>
        <color rgb="FF4D4D4E"/>
        <rFont val="Trebuchet MS"/>
        <family val="2"/>
      </rPr>
      <t>2</t>
    </r>
    <r>
      <rPr>
        <b/>
        <sz val="10"/>
        <color rgb="FF4D4D4E"/>
        <rFont val="Trebuchet MS"/>
        <family val="2"/>
      </rPr>
      <t>a]</t>
    </r>
  </si>
  <si>
    <t>n.a.</t>
  </si>
  <si>
    <t>basic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</si>
</sst>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5">
    <font>
      <sz val="12"/>
      <color theme="1"/>
      <name val="Calibri"/>
      <family val="2"/>
      <charset val="238"/>
      <scheme val="minor"/>
    </font>
    <font>
      <b/>
      <sz val="12"/>
      <color theme="1"/>
      <name val="Calibri"/>
      <family val="2"/>
      <charset val="238"/>
      <scheme val="minor"/>
    </font>
    <font>
      <sz val="10"/>
      <color rgb="FF4D4D4E"/>
      <name val="Trebuchet MS"/>
      <family val="2"/>
    </font>
    <font>
      <b/>
      <sz val="10"/>
      <color rgb="FF4D4D4E"/>
      <name val="Trebuchet MS"/>
      <family val="2"/>
    </font>
    <font>
      <i/>
      <sz val="10"/>
      <color rgb="FF4D4D4E"/>
      <name val="Trebuchet MS"/>
      <family val="2"/>
    </font>
    <font>
      <b/>
      <vertAlign val="superscript"/>
      <sz val="10"/>
      <color rgb="FF4D4D4E"/>
      <name val="Trebuchet MS"/>
      <family val="2"/>
    </font>
    <font>
      <b/>
      <vertAlign val="subscript"/>
      <sz val="10"/>
      <color rgb="FF4D4D4E"/>
      <name val="Trebuchet MS"/>
      <family val="2"/>
    </font>
    <font>
      <u/>
      <sz val="12"/>
      <color theme="10"/>
      <name val="Calibri"/>
      <family val="2"/>
      <charset val="238"/>
      <scheme val="minor"/>
    </font>
    <font>
      <b/>
      <sz val="9"/>
      <color rgb="FF4D4D4E"/>
      <name val="Trebuchet MS"/>
      <family val="2"/>
    </font>
    <font>
      <sz val="9"/>
      <color rgb="FF4D4D4E"/>
      <name val="Trebuchet MS"/>
      <family val="2"/>
    </font>
    <font>
      <b/>
      <vertAlign val="subscript"/>
      <sz val="9"/>
      <color rgb="FF4D4D4E"/>
      <name val="Trebuchet MS"/>
      <family val="2"/>
    </font>
    <font>
      <sz val="11"/>
      <color rgb="FF000000"/>
      <name val="Calibri"/>
      <family val="2"/>
      <scheme val="minor"/>
    </font>
    <font>
      <sz val="12"/>
      <color rgb="FF808080"/>
      <name val="Trebuchet MS"/>
      <family val="2"/>
      <charset val="238"/>
    </font>
    <font>
      <sz val="8"/>
      <name val="Calibri"/>
      <family val="2"/>
      <charset val="238"/>
      <scheme val="minor"/>
    </font>
    <font>
      <sz val="10"/>
      <color theme="1"/>
      <name val="Calibri"/>
      <family val="2"/>
      <charset val="238"/>
      <scheme val="minor"/>
    </font>
    <font>
      <b/>
      <sz val="10"/>
      <color theme="1"/>
      <name val="Trebuchet MS"/>
      <family val="2"/>
    </font>
    <font>
      <b/>
      <sz val="10"/>
      <color theme="4" tint="-0.249977111117893"/>
      <name val="Trebuchet MS"/>
      <family val="2"/>
    </font>
    <font>
      <b/>
      <sz val="10"/>
      <color rgb="FF4D4D4E"/>
      <name val="Trebuchet MS"/>
      <family val="2"/>
      <charset val="238"/>
    </font>
    <font>
      <b/>
      <i/>
      <sz val="10"/>
      <color rgb="FF4D4D4E"/>
      <name val="Trebuchet MS"/>
      <family val="2"/>
      <charset val="238"/>
    </font>
    <font>
      <b/>
      <u/>
      <sz val="12"/>
      <color theme="10"/>
      <name val="Calibri"/>
      <family val="2"/>
      <charset val="238"/>
      <scheme val="minor"/>
    </font>
    <font>
      <sz val="12"/>
      <color theme="1"/>
      <name val="Calibri"/>
      <family val="2"/>
      <scheme val="minor"/>
    </font>
    <font>
      <sz val="12"/>
      <color rgb="FF000000"/>
      <name val="Calibri"/>
      <family val="2"/>
      <charset val="238"/>
      <scheme val="minor"/>
    </font>
    <font>
      <sz val="12"/>
      <color theme="1"/>
      <name val="Calibri"/>
      <family val="2"/>
      <charset val="238"/>
      <scheme val="minor"/>
    </font>
    <font>
      <sz val="8.5"/>
      <name val="Trebuchet MS"/>
      <family val="2"/>
    </font>
    <font>
      <vertAlign val="superscript"/>
      <sz val="8.5"/>
      <name val="Trebuchet MS"/>
      <family val="2"/>
    </font>
    <font>
      <sz val="10"/>
      <color theme="1"/>
      <name val="Trebuchet MS"/>
      <family val="2"/>
      <charset val="238"/>
    </font>
    <font>
      <sz val="9"/>
      <color theme="3"/>
      <name val="Trebuchet MS"/>
      <family val="2"/>
      <charset val="238"/>
    </font>
    <font>
      <sz val="10"/>
      <color rgb="FF4D4D4E"/>
      <name val="Trebuchet MS"/>
      <family val="2"/>
      <charset val="238"/>
    </font>
    <font>
      <sz val="12"/>
      <color theme="1"/>
      <name val="Trebuchet MS"/>
      <family val="2"/>
      <charset val="238"/>
    </font>
    <font>
      <vertAlign val="superscript"/>
      <sz val="10"/>
      <color rgb="FF4D4D4E"/>
      <name val="Trebuchet MS"/>
      <family val="2"/>
      <charset val="238"/>
    </font>
    <font>
      <sz val="10"/>
      <color theme="1"/>
      <name val="Times New Roman"/>
      <family val="1"/>
      <charset val="238"/>
    </font>
    <font>
      <vertAlign val="superscript"/>
      <sz val="9"/>
      <color theme="3"/>
      <name val="Trebuchet MS"/>
      <family val="2"/>
      <charset val="238"/>
    </font>
    <font>
      <vertAlign val="subscript"/>
      <sz val="9"/>
      <color theme="3"/>
      <name val="Trebuchet MS"/>
      <family val="2"/>
      <charset val="238"/>
    </font>
    <font>
      <sz val="10"/>
      <color theme="3"/>
      <name val="Trebuchet MS"/>
      <family val="2"/>
      <charset val="238"/>
    </font>
    <font>
      <b/>
      <sz val="12"/>
      <color rgb="FF0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30">
    <border>
      <left/>
      <right/>
      <top/>
      <bottom/>
      <diagonal/>
    </border>
    <border>
      <left style="medium">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medium">
        <color theme="3"/>
      </left>
      <right/>
      <top/>
      <bottom style="medium">
        <color theme="3"/>
      </bottom>
      <diagonal/>
    </border>
    <border>
      <left style="medium">
        <color theme="3"/>
      </left>
      <right/>
      <top style="medium">
        <color theme="3"/>
      </top>
      <bottom/>
      <diagonal/>
    </border>
    <border>
      <left style="medium">
        <color theme="3"/>
      </left>
      <right/>
      <top/>
      <bottom/>
      <diagonal/>
    </border>
    <border>
      <left style="hair">
        <color theme="3"/>
      </left>
      <right style="hair">
        <color theme="3"/>
      </right>
      <top style="hair">
        <color theme="3"/>
      </top>
      <bottom style="hair">
        <color theme="3"/>
      </bottom>
      <diagonal/>
    </border>
    <border>
      <left style="hair">
        <color theme="3"/>
      </left>
      <right style="hair">
        <color theme="3"/>
      </right>
      <top/>
      <bottom style="hair">
        <color theme="3"/>
      </bottom>
      <diagonal/>
    </border>
    <border>
      <left style="medium">
        <color theme="3"/>
      </left>
      <right style="hair">
        <color theme="3"/>
      </right>
      <top style="medium">
        <color theme="3"/>
      </top>
      <bottom style="medium">
        <color theme="3"/>
      </bottom>
      <diagonal/>
    </border>
    <border>
      <left style="hair">
        <color theme="3"/>
      </left>
      <right style="hair">
        <color theme="3"/>
      </right>
      <top style="medium">
        <color theme="3"/>
      </top>
      <bottom style="medium">
        <color theme="3"/>
      </bottom>
      <diagonal/>
    </border>
    <border>
      <left style="hair">
        <color theme="3"/>
      </left>
      <right style="medium">
        <color theme="3"/>
      </right>
      <top style="medium">
        <color theme="3"/>
      </top>
      <bottom style="medium">
        <color theme="3"/>
      </bottom>
      <diagonal/>
    </border>
    <border>
      <left style="medium">
        <color theme="3"/>
      </left>
      <right style="hair">
        <color theme="3"/>
      </right>
      <top style="medium">
        <color theme="3"/>
      </top>
      <bottom style="hair">
        <color theme="3"/>
      </bottom>
      <diagonal/>
    </border>
    <border>
      <left style="hair">
        <color theme="3"/>
      </left>
      <right style="hair">
        <color theme="3"/>
      </right>
      <top style="medium">
        <color theme="3"/>
      </top>
      <bottom style="hair">
        <color theme="3"/>
      </bottom>
      <diagonal/>
    </border>
    <border>
      <left style="hair">
        <color theme="3"/>
      </left>
      <right style="medium">
        <color theme="3"/>
      </right>
      <top style="medium">
        <color theme="3"/>
      </top>
      <bottom style="hair">
        <color theme="3"/>
      </bottom>
      <diagonal/>
    </border>
    <border>
      <left style="medium">
        <color theme="3"/>
      </left>
      <right style="hair">
        <color theme="3"/>
      </right>
      <top style="hair">
        <color theme="3"/>
      </top>
      <bottom style="hair">
        <color theme="3"/>
      </bottom>
      <diagonal/>
    </border>
    <border>
      <left style="hair">
        <color theme="3"/>
      </left>
      <right style="medium">
        <color theme="3"/>
      </right>
      <top style="hair">
        <color theme="3"/>
      </top>
      <bottom style="hair">
        <color theme="3"/>
      </bottom>
      <diagonal/>
    </border>
    <border>
      <left style="medium">
        <color theme="3"/>
      </left>
      <right style="hair">
        <color theme="3"/>
      </right>
      <top style="hair">
        <color theme="3"/>
      </top>
      <bottom style="medium">
        <color theme="3"/>
      </bottom>
      <diagonal/>
    </border>
    <border>
      <left style="hair">
        <color theme="3"/>
      </left>
      <right style="hair">
        <color theme="3"/>
      </right>
      <top style="hair">
        <color theme="3"/>
      </top>
      <bottom style="medium">
        <color theme="3"/>
      </bottom>
      <diagonal/>
    </border>
    <border>
      <left style="hair">
        <color theme="3"/>
      </left>
      <right style="medium">
        <color theme="3"/>
      </right>
      <top style="hair">
        <color theme="3"/>
      </top>
      <bottom style="medium">
        <color theme="3"/>
      </bottom>
      <diagonal/>
    </border>
    <border>
      <left style="medium">
        <color theme="3"/>
      </left>
      <right style="hair">
        <color theme="3"/>
      </right>
      <top/>
      <bottom style="hair">
        <color theme="3"/>
      </bottom>
      <diagonal/>
    </border>
    <border>
      <left style="hair">
        <color theme="3"/>
      </left>
      <right style="medium">
        <color theme="3"/>
      </right>
      <top/>
      <bottom style="hair">
        <color theme="3"/>
      </bottom>
      <diagonal/>
    </border>
    <border>
      <left style="medium">
        <color theme="3"/>
      </left>
      <right/>
      <top style="medium">
        <color theme="3"/>
      </top>
      <bottom style="medium">
        <color theme="3"/>
      </bottom>
      <diagonal/>
    </border>
    <border>
      <left style="medium">
        <color theme="3"/>
      </left>
      <right style="hair">
        <color theme="3"/>
      </right>
      <top style="hair">
        <color theme="3"/>
      </top>
      <bottom/>
      <diagonal/>
    </border>
    <border>
      <left style="hair">
        <color theme="3"/>
      </left>
      <right style="hair">
        <color theme="3"/>
      </right>
      <top style="hair">
        <color theme="3"/>
      </top>
      <bottom/>
      <diagonal/>
    </border>
    <border>
      <left style="hair">
        <color theme="3"/>
      </left>
      <right style="hair">
        <color theme="3"/>
      </right>
      <top/>
      <bottom style="medium">
        <color theme="3"/>
      </bottom>
      <diagonal/>
    </border>
    <border>
      <left style="hair">
        <color theme="3"/>
      </left>
      <right/>
      <top style="medium">
        <color theme="3"/>
      </top>
      <bottom style="thin">
        <color theme="4" tint="-0.499984740745262"/>
      </bottom>
      <diagonal/>
    </border>
    <border>
      <left/>
      <right/>
      <top style="medium">
        <color theme="3"/>
      </top>
      <bottom style="thin">
        <color theme="4" tint="-0.499984740745262"/>
      </bottom>
      <diagonal/>
    </border>
    <border>
      <left/>
      <right style="hair">
        <color theme="3"/>
      </right>
      <top style="medium">
        <color theme="3"/>
      </top>
      <bottom style="thin">
        <color theme="4" tint="-0.499984740745262"/>
      </bottom>
      <diagonal/>
    </border>
    <border>
      <left style="hair">
        <color theme="3"/>
      </left>
      <right style="medium">
        <color theme="3"/>
      </right>
      <top style="hair">
        <color theme="3"/>
      </top>
      <bottom/>
      <diagonal/>
    </border>
    <border>
      <left style="hair">
        <color theme="3"/>
      </left>
      <right/>
      <top style="hair">
        <color theme="3"/>
      </top>
      <bottom style="medium">
        <color theme="3"/>
      </bottom>
      <diagonal/>
    </border>
  </borders>
  <cellStyleXfs count="3">
    <xf numFmtId="0" fontId="0" fillId="0" borderId="0"/>
    <xf numFmtId="0" fontId="7" fillId="0" borderId="0" applyNumberFormat="0" applyFill="0" applyBorder="0" applyAlignment="0" applyProtection="0"/>
    <xf numFmtId="9" fontId="22" fillId="0" borderId="0" applyFont="0" applyFill="0" applyBorder="0" applyAlignment="0" applyProtection="0"/>
  </cellStyleXfs>
  <cellXfs count="132">
    <xf numFmtId="0" fontId="0" fillId="0" borderId="0" xfId="0"/>
    <xf numFmtId="0" fontId="0" fillId="0" borderId="0" xfId="0" applyAlignment="1"/>
    <xf numFmtId="0" fontId="11" fillId="0" borderId="0" xfId="0" applyFont="1" applyAlignment="1">
      <alignment vertical="center"/>
    </xf>
    <xf numFmtId="0" fontId="0" fillId="3" borderId="5" xfId="0" applyFill="1" applyBorder="1"/>
    <xf numFmtId="0" fontId="0" fillId="3" borderId="3" xfId="0" applyFill="1" applyBorder="1"/>
    <xf numFmtId="0" fontId="0" fillId="2" borderId="5" xfId="0" applyFill="1" applyBorder="1"/>
    <xf numFmtId="0" fontId="0" fillId="2" borderId="3" xfId="0" applyFill="1" applyBorder="1"/>
    <xf numFmtId="0" fontId="3" fillId="2" borderId="4" xfId="0" applyFont="1" applyFill="1" applyBorder="1" applyAlignment="1">
      <alignment horizontal="justify" vertical="center" wrapText="1"/>
    </xf>
    <xf numFmtId="0" fontId="3" fillId="2" borderId="5" xfId="0" applyFont="1" applyFill="1" applyBorder="1" applyAlignment="1">
      <alignment horizontal="left" vertical="center" wrapText="1"/>
    </xf>
    <xf numFmtId="0" fontId="4" fillId="2" borderId="5" xfId="0" applyFont="1" applyFill="1" applyBorder="1" applyAlignment="1">
      <alignment horizontal="right" vertical="center" wrapText="1"/>
    </xf>
    <xf numFmtId="0" fontId="3" fillId="2" borderId="5" xfId="0" applyFont="1" applyFill="1" applyBorder="1" applyAlignment="1">
      <alignment horizontal="justify" vertical="center" wrapText="1"/>
    </xf>
    <xf numFmtId="0" fontId="4" fillId="2" borderId="3" xfId="0" applyFont="1" applyFill="1" applyBorder="1" applyAlignment="1">
      <alignment horizontal="right" vertical="center" wrapText="1"/>
    </xf>
    <xf numFmtId="0" fontId="2" fillId="0" borderId="6" xfId="0" applyFont="1" applyBorder="1" applyAlignment="1">
      <alignment horizontal="justify" vertical="center"/>
    </xf>
    <xf numFmtId="0" fontId="3" fillId="0" borderId="6" xfId="0" applyFont="1" applyBorder="1" applyAlignment="1">
      <alignment horizontal="justify" vertical="center"/>
    </xf>
    <xf numFmtId="0" fontId="2" fillId="0" borderId="7" xfId="0" applyFont="1" applyBorder="1" applyAlignment="1">
      <alignment horizontal="justify" vertical="center"/>
    </xf>
    <xf numFmtId="0" fontId="3" fillId="0" borderId="9" xfId="0" applyFont="1" applyBorder="1" applyAlignment="1">
      <alignment horizontal="justify" vertical="center"/>
    </xf>
    <xf numFmtId="0" fontId="3" fillId="0" borderId="10" xfId="0" applyFont="1" applyBorder="1" applyAlignment="1">
      <alignment horizontal="justify" vertical="center" wrapText="1"/>
    </xf>
    <xf numFmtId="0" fontId="2" fillId="0" borderId="12" xfId="0" applyFont="1" applyBorder="1" applyAlignment="1">
      <alignment horizontal="justify" vertical="center"/>
    </xf>
    <xf numFmtId="0" fontId="2" fillId="0" borderId="17" xfId="0" applyFont="1" applyBorder="1" applyAlignment="1">
      <alignment horizontal="justify" vertical="center"/>
    </xf>
    <xf numFmtId="0" fontId="12" fillId="0" borderId="1" xfId="0" applyFont="1" applyBorder="1" applyAlignment="1">
      <alignment vertical="center"/>
    </xf>
    <xf numFmtId="0" fontId="14" fillId="3" borderId="5" xfId="0" applyFont="1" applyFill="1" applyBorder="1"/>
    <xf numFmtId="0" fontId="3" fillId="2" borderId="4" xfId="0" applyFont="1" applyFill="1" applyBorder="1" applyAlignment="1">
      <alignment horizontal="left" vertical="center" wrapText="1"/>
    </xf>
    <xf numFmtId="0" fontId="15" fillId="3" borderId="5" xfId="0" applyFont="1" applyFill="1" applyBorder="1"/>
    <xf numFmtId="0" fontId="3" fillId="0" borderId="21" xfId="0" applyFont="1" applyBorder="1" applyAlignment="1">
      <alignment horizontal="justify" vertical="center" wrapText="1"/>
    </xf>
    <xf numFmtId="0" fontId="12" fillId="0" borderId="0" xfId="0" applyFont="1" applyBorder="1" applyAlignment="1">
      <alignment vertical="center"/>
    </xf>
    <xf numFmtId="0" fontId="16" fillId="0" borderId="0" xfId="0" applyFont="1" applyAlignment="1">
      <alignment vertical="center"/>
    </xf>
    <xf numFmtId="0" fontId="1" fillId="0" borderId="0" xfId="0" applyFont="1"/>
    <xf numFmtId="0" fontId="1" fillId="0" borderId="2" xfId="0" applyFont="1" applyBorder="1"/>
    <xf numFmtId="0" fontId="1" fillId="0" borderId="0" xfId="0" applyFont="1" applyBorder="1"/>
    <xf numFmtId="0" fontId="17" fillId="0" borderId="8" xfId="0" applyFont="1" applyBorder="1" applyAlignment="1">
      <alignment horizontal="justify" vertical="center" wrapText="1"/>
    </xf>
    <xf numFmtId="0" fontId="17" fillId="0" borderId="11" xfId="0" applyFont="1" applyBorder="1" applyAlignment="1">
      <alignment horizontal="justify" vertical="center" wrapText="1"/>
    </xf>
    <xf numFmtId="0" fontId="17" fillId="0" borderId="19" xfId="0" applyFont="1" applyBorder="1" applyAlignment="1">
      <alignment horizontal="justify" vertical="center" wrapText="1"/>
    </xf>
    <xf numFmtId="0" fontId="17" fillId="0" borderId="14" xfId="0" applyFont="1" applyBorder="1" applyAlignment="1">
      <alignment horizontal="left" vertical="center" wrapText="1"/>
    </xf>
    <xf numFmtId="0" fontId="18" fillId="0" borderId="14" xfId="0" applyFont="1" applyBorder="1" applyAlignment="1">
      <alignment horizontal="right" vertical="center" wrapText="1"/>
    </xf>
    <xf numFmtId="0" fontId="17" fillId="0" borderId="14" xfId="0" applyFont="1" applyBorder="1" applyAlignment="1">
      <alignment horizontal="justify" vertical="center" wrapText="1"/>
    </xf>
    <xf numFmtId="0" fontId="18" fillId="0" borderId="16" xfId="0" applyFont="1" applyBorder="1" applyAlignment="1">
      <alignment horizontal="right" vertical="center" wrapText="1"/>
    </xf>
    <xf numFmtId="0" fontId="17" fillId="0" borderId="11" xfId="0" applyFont="1" applyBorder="1" applyAlignment="1">
      <alignment horizontal="left" vertical="center" wrapText="1"/>
    </xf>
    <xf numFmtId="0" fontId="17" fillId="0" borderId="16" xfId="0" applyFont="1" applyBorder="1" applyAlignment="1">
      <alignment horizontal="left" vertical="center" wrapText="1"/>
    </xf>
    <xf numFmtId="0" fontId="17" fillId="0" borderId="14" xfId="0" applyFont="1" applyBorder="1" applyAlignment="1">
      <alignment vertical="center" wrapText="1"/>
    </xf>
    <xf numFmtId="0" fontId="17" fillId="0" borderId="16" xfId="0" applyFont="1" applyBorder="1" applyAlignment="1">
      <alignment vertical="center" wrapText="1"/>
    </xf>
    <xf numFmtId="0" fontId="19" fillId="0" borderId="0" xfId="1" applyFont="1" applyAlignment="1">
      <alignment horizontal="justify" vertical="center"/>
    </xf>
    <xf numFmtId="0" fontId="20" fillId="0" borderId="0" xfId="0" applyFont="1" applyFill="1"/>
    <xf numFmtId="0" fontId="8" fillId="0" borderId="6" xfId="0" applyFont="1" applyBorder="1" applyAlignment="1">
      <alignment horizontal="justify" vertical="center" wrapText="1"/>
    </xf>
    <xf numFmtId="0" fontId="9" fillId="0" borderId="6" xfId="0" applyFont="1" applyBorder="1" applyAlignment="1">
      <alignment horizontal="justify" vertical="center" wrapText="1"/>
    </xf>
    <xf numFmtId="0" fontId="8" fillId="0" borderId="7" xfId="0" applyFont="1" applyBorder="1" applyAlignment="1">
      <alignment horizontal="justify" vertical="center" wrapText="1"/>
    </xf>
    <xf numFmtId="0" fontId="3" fillId="0" borderId="7" xfId="0" applyFont="1" applyBorder="1" applyAlignment="1">
      <alignment horizontal="justify" vertical="center"/>
    </xf>
    <xf numFmtId="0" fontId="21" fillId="0" borderId="8" xfId="0" applyFont="1" applyBorder="1"/>
    <xf numFmtId="0" fontId="21" fillId="0" borderId="11" xfId="0" applyFont="1" applyBorder="1"/>
    <xf numFmtId="0" fontId="3" fillId="0" borderId="12" xfId="0" applyFont="1" applyBorder="1" applyAlignment="1">
      <alignment horizontal="justify" vertical="center"/>
    </xf>
    <xf numFmtId="0" fontId="21" fillId="0" borderId="14" xfId="0" applyFont="1" applyBorder="1"/>
    <xf numFmtId="0" fontId="21" fillId="0" borderId="16" xfId="0" applyFont="1" applyBorder="1"/>
    <xf numFmtId="0" fontId="3" fillId="0" borderId="17" xfId="0" applyFont="1" applyBorder="1" applyAlignment="1">
      <alignment horizontal="justify" vertical="center"/>
    </xf>
    <xf numFmtId="0" fontId="21" fillId="0" borderId="22" xfId="0" applyFont="1" applyBorder="1"/>
    <xf numFmtId="0" fontId="3" fillId="0" borderId="23" xfId="0" applyFont="1" applyBorder="1" applyAlignment="1">
      <alignment horizontal="justify" vertical="center"/>
    </xf>
    <xf numFmtId="0" fontId="21" fillId="0" borderId="19" xfId="0" applyFont="1" applyBorder="1"/>
    <xf numFmtId="0" fontId="3" fillId="0" borderId="24" xfId="0" applyFont="1" applyBorder="1" applyAlignment="1">
      <alignment horizontal="justify" vertical="center"/>
    </xf>
    <xf numFmtId="0" fontId="8" fillId="0" borderId="25" xfId="0" applyFont="1" applyBorder="1" applyAlignment="1">
      <alignment horizontal="center" vertical="center" wrapText="1"/>
    </xf>
    <xf numFmtId="4" fontId="9" fillId="0" borderId="7" xfId="0" applyNumberFormat="1" applyFont="1" applyBorder="1" applyAlignment="1">
      <alignment horizontal="justify" vertical="center" wrapText="1"/>
    </xf>
    <xf numFmtId="4" fontId="9" fillId="0" borderId="6" xfId="0" applyNumberFormat="1" applyFont="1" applyBorder="1" applyAlignment="1">
      <alignment horizontal="justify" vertical="center" wrapText="1"/>
    </xf>
    <xf numFmtId="4" fontId="2" fillId="0" borderId="6" xfId="0" applyNumberFormat="1" applyFont="1" applyBorder="1" applyAlignment="1">
      <alignment horizontal="right" vertical="center"/>
    </xf>
    <xf numFmtId="4" fontId="2" fillId="0" borderId="23" xfId="0" applyNumberFormat="1" applyFont="1" applyBorder="1" applyAlignment="1">
      <alignment horizontal="right" vertical="center"/>
    </xf>
    <xf numFmtId="0" fontId="0" fillId="0" borderId="12" xfId="0" applyBorder="1" applyAlignment="1">
      <alignment horizontal="right" vertical="center"/>
    </xf>
    <xf numFmtId="0" fontId="0" fillId="0" borderId="6" xfId="0" applyBorder="1" applyAlignment="1">
      <alignment horizontal="right" vertical="center"/>
    </xf>
    <xf numFmtId="0" fontId="0" fillId="0" borderId="17" xfId="0" applyBorder="1" applyAlignment="1">
      <alignment wrapText="1"/>
    </xf>
    <xf numFmtId="0" fontId="2" fillId="0" borderId="12" xfId="0" applyFont="1" applyBorder="1" applyAlignment="1">
      <alignment horizontal="left" vertical="center" wrapText="1"/>
    </xf>
    <xf numFmtId="0" fontId="2" fillId="0" borderId="6" xfId="0" applyFont="1" applyBorder="1" applyAlignment="1">
      <alignment horizontal="left" vertical="center" wrapText="1"/>
    </xf>
    <xf numFmtId="0" fontId="2" fillId="0" borderId="17" xfId="0" applyFont="1" applyBorder="1" applyAlignment="1">
      <alignment horizontal="left" vertical="center" wrapText="1"/>
    </xf>
    <xf numFmtId="4" fontId="2" fillId="0" borderId="6" xfId="0" applyNumberFormat="1" applyFont="1" applyBorder="1" applyAlignment="1">
      <alignment horizontal="left" vertical="center" wrapText="1"/>
    </xf>
    <xf numFmtId="2" fontId="2" fillId="0" borderId="6" xfId="0" applyNumberFormat="1" applyFont="1" applyBorder="1" applyAlignment="1">
      <alignment horizontal="left" vertical="center" wrapText="1"/>
    </xf>
    <xf numFmtId="3" fontId="2" fillId="0" borderId="6" xfId="0" applyNumberFormat="1" applyFont="1" applyBorder="1" applyAlignment="1">
      <alignment horizontal="left" vertical="center" wrapText="1"/>
    </xf>
    <xf numFmtId="3" fontId="9" fillId="0" borderId="6" xfId="0" applyNumberFormat="1" applyFont="1" applyBorder="1" applyAlignment="1">
      <alignment horizontal="right" vertical="center" wrapText="1"/>
    </xf>
    <xf numFmtId="0" fontId="9" fillId="0" borderId="6" xfId="0" applyFont="1" applyBorder="1" applyAlignment="1">
      <alignment horizontal="right" vertical="center" wrapText="1"/>
    </xf>
    <xf numFmtId="165" fontId="2" fillId="0" borderId="6" xfId="0" applyNumberFormat="1" applyFont="1" applyBorder="1" applyAlignment="1">
      <alignment horizontal="justify" vertical="center"/>
    </xf>
    <xf numFmtId="165" fontId="2" fillId="0" borderId="17" xfId="0" applyNumberFormat="1" applyFont="1" applyBorder="1" applyAlignment="1">
      <alignment horizontal="justify" vertical="center"/>
    </xf>
    <xf numFmtId="0" fontId="17" fillId="0" borderId="22" xfId="0" applyFont="1" applyBorder="1" applyAlignment="1">
      <alignment vertical="center" wrapText="1"/>
    </xf>
    <xf numFmtId="0" fontId="2" fillId="0" borderId="23" xfId="0" applyFont="1" applyBorder="1" applyAlignment="1">
      <alignment horizontal="left" vertical="center" wrapText="1"/>
    </xf>
    <xf numFmtId="0" fontId="17" fillId="0" borderId="10" xfId="0" applyFont="1" applyBorder="1" applyAlignment="1">
      <alignment horizontal="justify" vertical="center" wrapText="1"/>
    </xf>
    <xf numFmtId="0" fontId="27" fillId="0" borderId="13" xfId="0" applyFont="1" applyBorder="1" applyAlignment="1">
      <alignment horizontal="justify" vertical="center" wrapText="1"/>
    </xf>
    <xf numFmtId="0" fontId="27" fillId="0" borderId="20" xfId="0" applyFont="1" applyBorder="1" applyAlignment="1">
      <alignment horizontal="justify" vertical="center" wrapText="1"/>
    </xf>
    <xf numFmtId="3" fontId="27" fillId="0" borderId="15" xfId="0" applyNumberFormat="1" applyFont="1" applyBorder="1" applyAlignment="1">
      <alignment horizontal="justify" vertical="center" wrapText="1"/>
    </xf>
    <xf numFmtId="0" fontId="27" fillId="0" borderId="15" xfId="0" applyFont="1" applyBorder="1" applyAlignment="1">
      <alignment horizontal="justify" vertical="center" wrapText="1"/>
    </xf>
    <xf numFmtId="4" fontId="27" fillId="0" borderId="15" xfId="0" applyNumberFormat="1" applyFont="1" applyBorder="1" applyAlignment="1">
      <alignment horizontal="justify" vertical="center" wrapText="1"/>
    </xf>
    <xf numFmtId="4" fontId="27" fillId="0" borderId="28" xfId="0" applyNumberFormat="1" applyFont="1" applyBorder="1" applyAlignment="1">
      <alignment horizontal="justify" vertical="center" wrapText="1"/>
    </xf>
    <xf numFmtId="0" fontId="27" fillId="0" borderId="28" xfId="0" applyFont="1" applyBorder="1" applyAlignment="1">
      <alignment horizontal="justify" vertical="center" wrapText="1"/>
    </xf>
    <xf numFmtId="0" fontId="27" fillId="0" borderId="18" xfId="0" applyFont="1" applyBorder="1" applyAlignment="1">
      <alignment horizontal="justify" vertical="center" wrapText="1"/>
    </xf>
    <xf numFmtId="0" fontId="28" fillId="0" borderId="13" xfId="0" applyFont="1" applyBorder="1"/>
    <xf numFmtId="0" fontId="25" fillId="0" borderId="15" xfId="0" applyFont="1" applyBorder="1"/>
    <xf numFmtId="0" fontId="25" fillId="0" borderId="18" xfId="0" applyFont="1" applyBorder="1" applyAlignment="1">
      <alignment vertical="center" wrapText="1"/>
    </xf>
    <xf numFmtId="3" fontId="28" fillId="0" borderId="15" xfId="0" applyNumberFormat="1" applyFont="1" applyBorder="1"/>
    <xf numFmtId="0" fontId="28" fillId="0" borderId="15" xfId="0" applyFont="1" applyBorder="1"/>
    <xf numFmtId="0" fontId="25" fillId="0" borderId="15" xfId="0" applyFont="1" applyBorder="1" applyAlignment="1">
      <alignment vertical="center" wrapText="1"/>
    </xf>
    <xf numFmtId="0" fontId="28" fillId="0" borderId="15" xfId="0" applyFont="1" applyBorder="1" applyAlignment="1">
      <alignment vertical="center"/>
    </xf>
    <xf numFmtId="0" fontId="25" fillId="0" borderId="18" xfId="0" applyFont="1" applyBorder="1"/>
    <xf numFmtId="0" fontId="18" fillId="0" borderId="22" xfId="0" applyFont="1" applyBorder="1" applyAlignment="1">
      <alignment horizontal="right" vertical="center" wrapText="1"/>
    </xf>
    <xf numFmtId="0" fontId="28" fillId="0" borderId="15" xfId="0" applyFont="1" applyBorder="1" applyAlignment="1">
      <alignment wrapText="1"/>
    </xf>
    <xf numFmtId="0" fontId="9" fillId="0" borderId="7" xfId="0" applyFont="1" applyBorder="1" applyAlignment="1">
      <alignment horizontal="justify" vertical="center" wrapText="1"/>
    </xf>
    <xf numFmtId="3" fontId="9" fillId="0" borderId="7" xfId="0" applyNumberFormat="1" applyFont="1" applyBorder="1" applyAlignment="1">
      <alignment horizontal="justify" vertical="center" wrapText="1"/>
    </xf>
    <xf numFmtId="164" fontId="9" fillId="0" borderId="7" xfId="0" applyNumberFormat="1" applyFont="1" applyBorder="1" applyAlignment="1">
      <alignment horizontal="justify" vertical="center" wrapText="1"/>
    </xf>
    <xf numFmtId="165" fontId="2" fillId="0" borderId="29" xfId="0" applyNumberFormat="1" applyFont="1" applyBorder="1" applyAlignment="1">
      <alignment horizontal="justify" vertical="center"/>
    </xf>
    <xf numFmtId="165" fontId="2" fillId="0" borderId="7" xfId="0" applyNumberFormat="1" applyFont="1" applyBorder="1" applyAlignment="1">
      <alignment horizontal="justify" vertical="center"/>
    </xf>
    <xf numFmtId="3" fontId="9" fillId="0" borderId="6" xfId="0" applyNumberFormat="1" applyFont="1" applyBorder="1" applyAlignment="1">
      <alignment horizontal="justify" vertical="center" wrapText="1"/>
    </xf>
    <xf numFmtId="2" fontId="9" fillId="0" borderId="6" xfId="0" applyNumberFormat="1" applyFont="1" applyBorder="1" applyAlignment="1">
      <alignment horizontal="justify" vertical="center" wrapText="1"/>
    </xf>
    <xf numFmtId="10" fontId="9" fillId="0" borderId="6" xfId="2" applyNumberFormat="1" applyFont="1" applyBorder="1" applyAlignment="1">
      <alignment horizontal="justify" vertical="center" wrapText="1"/>
    </xf>
    <xf numFmtId="9" fontId="9" fillId="0" borderId="6" xfId="2" applyFont="1" applyBorder="1" applyAlignment="1">
      <alignment horizontal="justify" vertical="center" wrapText="1"/>
    </xf>
    <xf numFmtId="2" fontId="2" fillId="0" borderId="12" xfId="0" applyNumberFormat="1" applyFont="1" applyBorder="1" applyAlignment="1">
      <alignment horizontal="justify" vertical="center"/>
    </xf>
    <xf numFmtId="2" fontId="2" fillId="0" borderId="6" xfId="0" applyNumberFormat="1" applyFont="1" applyBorder="1" applyAlignment="1">
      <alignment horizontal="justify" vertical="center"/>
    </xf>
    <xf numFmtId="2" fontId="2" fillId="0" borderId="17" xfId="0" applyNumberFormat="1" applyFont="1" applyBorder="1" applyAlignment="1">
      <alignment horizontal="justify" vertical="center"/>
    </xf>
    <xf numFmtId="0" fontId="2" fillId="2" borderId="6" xfId="0" applyFont="1" applyFill="1" applyBorder="1" applyAlignment="1">
      <alignment horizontal="justify" vertical="center"/>
    </xf>
    <xf numFmtId="0" fontId="27" fillId="2" borderId="15" xfId="0" applyFont="1" applyFill="1" applyBorder="1" applyAlignment="1">
      <alignment horizontal="justify" vertical="center" wrapText="1"/>
    </xf>
    <xf numFmtId="4" fontId="2" fillId="2" borderId="6" xfId="0" applyNumberFormat="1" applyFont="1" applyFill="1" applyBorder="1" applyAlignment="1">
      <alignment horizontal="right" vertical="center"/>
    </xf>
    <xf numFmtId="0" fontId="17" fillId="0" borderId="14" xfId="0" applyFont="1" applyBorder="1" applyAlignment="1">
      <alignment horizontal="right" vertical="center" wrapText="1"/>
    </xf>
    <xf numFmtId="0" fontId="2" fillId="0" borderId="6" xfId="0" applyNumberFormat="1" applyFont="1" applyBorder="1" applyAlignment="1">
      <alignment horizontal="justify" vertical="center"/>
    </xf>
    <xf numFmtId="0" fontId="2" fillId="0" borderId="12" xfId="0" applyNumberFormat="1" applyFont="1" applyBorder="1" applyAlignment="1">
      <alignment horizontal="justify" vertical="center"/>
    </xf>
    <xf numFmtId="2" fontId="2" fillId="0" borderId="0" xfId="0" applyNumberFormat="1" applyFont="1" applyAlignment="1">
      <alignment horizontal="justify" vertical="center"/>
    </xf>
    <xf numFmtId="0" fontId="0" fillId="0" borderId="17" xfId="0" applyBorder="1" applyAlignment="1">
      <alignment horizontal="left" vertical="top" wrapText="1"/>
    </xf>
    <xf numFmtId="0" fontId="0" fillId="0" borderId="12" xfId="0" applyBorder="1" applyAlignment="1">
      <alignment horizontal="left" vertical="top" wrapText="1"/>
    </xf>
    <xf numFmtId="0" fontId="0" fillId="0" borderId="6" xfId="0" applyBorder="1" applyAlignment="1">
      <alignment horizontal="left" vertical="top" wrapText="1"/>
    </xf>
    <xf numFmtId="0" fontId="25" fillId="0" borderId="28" xfId="0" applyFont="1" applyBorder="1"/>
    <xf numFmtId="0" fontId="8" fillId="0" borderId="25"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11" xfId="0" applyFont="1" applyBorder="1" applyAlignment="1">
      <alignment horizontal="justify" vertical="center" wrapText="1"/>
    </xf>
    <xf numFmtId="0" fontId="8" fillId="0" borderId="16" xfId="0" applyFont="1" applyBorder="1" applyAlignment="1">
      <alignment horizontal="justify" vertical="center" wrapText="1"/>
    </xf>
    <xf numFmtId="0" fontId="8" fillId="0" borderId="12" xfId="0" applyFont="1" applyBorder="1" applyAlignment="1">
      <alignment horizontal="justify" vertical="center" wrapText="1"/>
    </xf>
    <xf numFmtId="0" fontId="8" fillId="0" borderId="17" xfId="0" applyFont="1" applyBorder="1" applyAlignment="1">
      <alignment horizontal="justify" vertical="center" wrapText="1"/>
    </xf>
    <xf numFmtId="2" fontId="2" fillId="0" borderId="12" xfId="0" applyNumberFormat="1" applyFont="1" applyBorder="1" applyAlignment="1">
      <alignment horizontal="center" vertical="center"/>
    </xf>
    <xf numFmtId="0" fontId="34" fillId="0" borderId="14" xfId="0" applyFont="1" applyBorder="1"/>
    <xf numFmtId="2" fontId="2" fillId="0" borderId="6" xfId="0" applyNumberFormat="1" applyFont="1" applyBorder="1" applyAlignment="1">
      <alignment horizontal="center" vertical="center"/>
    </xf>
    <xf numFmtId="0" fontId="34" fillId="0" borderId="16" xfId="0" applyFont="1" applyBorder="1"/>
    <xf numFmtId="2" fontId="2" fillId="0" borderId="17" xfId="0" applyNumberFormat="1" applyFont="1" applyBorder="1" applyAlignment="1">
      <alignment horizontal="center" vertical="center"/>
    </xf>
    <xf numFmtId="0" fontId="34" fillId="0" borderId="22" xfId="0" applyFont="1" applyBorder="1"/>
    <xf numFmtId="2" fontId="2" fillId="0" borderId="23" xfId="0" applyNumberFormat="1" applyFont="1" applyBorder="1" applyAlignment="1">
      <alignment horizontal="center" vertical="center"/>
    </xf>
  </cellXfs>
  <cellStyles count="3">
    <cellStyle name="Hyperlink" xfId="1" builtinId="8"/>
    <cellStyle name="Normal" xfId="0" builtinId="0"/>
    <cellStyle name="Per 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25400</xdr:colOff>
      <xdr:row>0</xdr:row>
      <xdr:rowOff>50800</xdr:rowOff>
    </xdr:from>
    <xdr:to>
      <xdr:col>1</xdr:col>
      <xdr:colOff>537019</xdr:colOff>
      <xdr:row>0</xdr:row>
      <xdr:rowOff>899223</xdr:rowOff>
    </xdr:to>
    <xdr:pic>
      <xdr:nvPicPr>
        <xdr:cNvPr id="3" name="Obraz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srcRect/>
        <a:stretch>
          <a:fillRect/>
        </a:stretch>
      </xdr:blipFill>
      <xdr:spPr bwMode="auto">
        <a:xfrm>
          <a:off x="40787" y="59348"/>
          <a:ext cx="1834906" cy="84842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25400</xdr:colOff>
      <xdr:row>0</xdr:row>
      <xdr:rowOff>50800</xdr:rowOff>
    </xdr:from>
    <xdr:to>
      <xdr:col>1</xdr:col>
      <xdr:colOff>537019</xdr:colOff>
      <xdr:row>0</xdr:row>
      <xdr:rowOff>899223</xdr:rowOff>
    </xdr:to>
    <xdr:pic>
      <xdr:nvPicPr>
        <xdr:cNvPr id="2" name="Obraz 1">
          <a:extLst>
            <a:ext uri="{FF2B5EF4-FFF2-40B4-BE49-F238E27FC236}">
              <a16:creationId xmlns:a16="http://schemas.microsoft.com/office/drawing/2014/main" id="{00B73AF2-168D-BD4F-A6D2-66F05BE57784}"/>
            </a:ext>
          </a:extLst>
        </xdr:cNvPr>
        <xdr:cNvPicPr/>
      </xdr:nvPicPr>
      <xdr:blipFill>
        <a:blip xmlns:r="http://schemas.openxmlformats.org/officeDocument/2006/relationships" r:embed="rId1"/>
        <a:srcRect/>
        <a:stretch>
          <a:fillRect/>
        </a:stretch>
      </xdr:blipFill>
      <xdr:spPr bwMode="auto">
        <a:xfrm>
          <a:off x="25400" y="50800"/>
          <a:ext cx="1832419" cy="848423"/>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76200</xdr:colOff>
      <xdr:row>0</xdr:row>
      <xdr:rowOff>114300</xdr:rowOff>
    </xdr:from>
    <xdr:to>
      <xdr:col>1</xdr:col>
      <xdr:colOff>587819</xdr:colOff>
      <xdr:row>0</xdr:row>
      <xdr:rowOff>962723</xdr:rowOff>
    </xdr:to>
    <xdr:pic>
      <xdr:nvPicPr>
        <xdr:cNvPr id="2" name="Obraz 1">
          <a:extLst>
            <a:ext uri="{FF2B5EF4-FFF2-40B4-BE49-F238E27FC236}">
              <a16:creationId xmlns:a16="http://schemas.microsoft.com/office/drawing/2014/main" id="{D5B1291C-D72D-4047-BADE-95685387B726}"/>
            </a:ext>
          </a:extLst>
        </xdr:cNvPr>
        <xdr:cNvPicPr/>
      </xdr:nvPicPr>
      <xdr:blipFill>
        <a:blip xmlns:r="http://schemas.openxmlformats.org/officeDocument/2006/relationships" r:embed="rId1"/>
        <a:srcRect/>
        <a:stretch>
          <a:fillRect/>
        </a:stretch>
      </xdr:blipFill>
      <xdr:spPr bwMode="auto">
        <a:xfrm>
          <a:off x="76200" y="114300"/>
          <a:ext cx="1832419" cy="84842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76200</xdr:colOff>
      <xdr:row>0</xdr:row>
      <xdr:rowOff>114300</xdr:rowOff>
    </xdr:from>
    <xdr:to>
      <xdr:col>1</xdr:col>
      <xdr:colOff>1172019</xdr:colOff>
      <xdr:row>0</xdr:row>
      <xdr:rowOff>962723</xdr:rowOff>
    </xdr:to>
    <xdr:pic>
      <xdr:nvPicPr>
        <xdr:cNvPr id="2" name="Obraz 1">
          <a:extLst>
            <a:ext uri="{FF2B5EF4-FFF2-40B4-BE49-F238E27FC236}">
              <a16:creationId xmlns:a16="http://schemas.microsoft.com/office/drawing/2014/main" id="{EAC6170F-554E-9A4D-A826-701C544C1587}"/>
            </a:ext>
          </a:extLst>
        </xdr:cNvPr>
        <xdr:cNvPicPr/>
      </xdr:nvPicPr>
      <xdr:blipFill>
        <a:blip xmlns:r="http://schemas.openxmlformats.org/officeDocument/2006/relationships" r:embed="rId1"/>
        <a:srcRect/>
        <a:stretch>
          <a:fillRect/>
        </a:stretch>
      </xdr:blipFill>
      <xdr:spPr bwMode="auto">
        <a:xfrm>
          <a:off x="76200" y="114300"/>
          <a:ext cx="1832419" cy="848423"/>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76200</xdr:colOff>
      <xdr:row>0</xdr:row>
      <xdr:rowOff>114300</xdr:rowOff>
    </xdr:from>
    <xdr:to>
      <xdr:col>1</xdr:col>
      <xdr:colOff>1172019</xdr:colOff>
      <xdr:row>0</xdr:row>
      <xdr:rowOff>962723</xdr:rowOff>
    </xdr:to>
    <xdr:pic>
      <xdr:nvPicPr>
        <xdr:cNvPr id="2" name="Obraz 1">
          <a:extLst>
            <a:ext uri="{FF2B5EF4-FFF2-40B4-BE49-F238E27FC236}">
              <a16:creationId xmlns:a16="http://schemas.microsoft.com/office/drawing/2014/main" id="{FCB25066-DF10-B042-98DB-F8234311D7A3}"/>
            </a:ext>
          </a:extLst>
        </xdr:cNvPr>
        <xdr:cNvPicPr/>
      </xdr:nvPicPr>
      <xdr:blipFill>
        <a:blip xmlns:r="http://schemas.openxmlformats.org/officeDocument/2006/relationships" r:embed="rId1"/>
        <a:srcRect/>
        <a:stretch>
          <a:fillRect/>
        </a:stretch>
      </xdr:blipFill>
      <xdr:spPr bwMode="auto">
        <a:xfrm>
          <a:off x="76200" y="114300"/>
          <a:ext cx="1832419" cy="848423"/>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D3500-1F45-624C-AB66-10D1F54DE14B}">
  <dimension ref="A1:AX89"/>
  <sheetViews>
    <sheetView zoomScale="95" workbookViewId="0">
      <pane xSplit="2" ySplit="5" topLeftCell="AD6" activePane="bottomRight" state="frozen"/>
      <selection pane="topRight" activeCell="C1" sqref="C1"/>
      <selection pane="bottomLeft" activeCell="A7" sqref="A7"/>
      <selection pane="bottomRight" activeCell="A3" sqref="A3:XFD3"/>
    </sheetView>
  </sheetViews>
  <sheetFormatPr baseColWidth="10" defaultRowHeight="16"/>
  <cols>
    <col min="1" max="1" width="17.33203125" customWidth="1"/>
    <col min="2" max="2" width="49.6640625" style="26" customWidth="1"/>
    <col min="3" max="48" width="24.1640625" style="1" customWidth="1"/>
    <col min="49" max="49" width="24" style="1" customWidth="1"/>
    <col min="50" max="50" width="24" customWidth="1"/>
  </cols>
  <sheetData>
    <row r="1" spans="1:50" ht="81" customHeight="1" thickBot="1">
      <c r="A1" s="2"/>
    </row>
    <row r="2" spans="1:50" ht="29" customHeight="1" thickBot="1">
      <c r="A2" s="19" t="s">
        <v>56</v>
      </c>
      <c r="B2" s="27"/>
    </row>
    <row r="3" spans="1:50" ht="29" customHeight="1">
      <c r="A3" s="24"/>
      <c r="B3" s="28"/>
    </row>
    <row r="4" spans="1:50" ht="36" customHeight="1" thickBot="1">
      <c r="A4" s="25" t="s">
        <v>60</v>
      </c>
    </row>
    <row r="5" spans="1:50" ht="17" thickBot="1">
      <c r="A5" s="23" t="s">
        <v>11</v>
      </c>
      <c r="B5" s="29" t="s">
        <v>57</v>
      </c>
      <c r="C5" s="15" t="s">
        <v>179</v>
      </c>
      <c r="D5" s="15" t="s">
        <v>180</v>
      </c>
      <c r="E5" s="15" t="s">
        <v>181</v>
      </c>
      <c r="F5" s="15" t="s">
        <v>182</v>
      </c>
      <c r="G5" s="15" t="s">
        <v>183</v>
      </c>
      <c r="H5" s="15" t="s">
        <v>184</v>
      </c>
      <c r="I5" s="15" t="s">
        <v>185</v>
      </c>
      <c r="J5" s="15" t="s">
        <v>186</v>
      </c>
      <c r="K5" s="15" t="s">
        <v>262</v>
      </c>
      <c r="L5" s="15" t="s">
        <v>263</v>
      </c>
      <c r="M5" s="15" t="s">
        <v>264</v>
      </c>
      <c r="N5" s="15" t="s">
        <v>265</v>
      </c>
      <c r="O5" s="15" t="s">
        <v>266</v>
      </c>
      <c r="P5" s="15" t="s">
        <v>267</v>
      </c>
      <c r="Q5" s="15" t="s">
        <v>268</v>
      </c>
      <c r="R5" s="15" t="s">
        <v>269</v>
      </c>
      <c r="S5" s="15" t="s">
        <v>293</v>
      </c>
      <c r="T5" s="15" t="s">
        <v>294</v>
      </c>
      <c r="U5" s="15" t="s">
        <v>295</v>
      </c>
      <c r="V5" s="15" t="s">
        <v>296</v>
      </c>
      <c r="W5" s="15" t="s">
        <v>297</v>
      </c>
      <c r="X5" s="15" t="s">
        <v>298</v>
      </c>
      <c r="Y5" s="15" t="s">
        <v>299</v>
      </c>
      <c r="Z5" s="15" t="s">
        <v>300</v>
      </c>
      <c r="AA5" s="15" t="s">
        <v>382</v>
      </c>
      <c r="AB5" s="15" t="s">
        <v>383</v>
      </c>
      <c r="AC5" s="15" t="s">
        <v>384</v>
      </c>
      <c r="AD5" s="15" t="s">
        <v>385</v>
      </c>
      <c r="AE5" s="15" t="s">
        <v>386</v>
      </c>
      <c r="AF5" s="15" t="s">
        <v>427</v>
      </c>
      <c r="AG5" s="15" t="s">
        <v>428</v>
      </c>
      <c r="AH5" s="15" t="s">
        <v>429</v>
      </c>
      <c r="AI5" s="15" t="s">
        <v>90</v>
      </c>
      <c r="AJ5" s="15" t="s">
        <v>91</v>
      </c>
      <c r="AK5" s="15" t="s">
        <v>92</v>
      </c>
      <c r="AL5" s="15" t="s">
        <v>93</v>
      </c>
      <c r="AM5" s="15" t="s">
        <v>94</v>
      </c>
      <c r="AN5" s="15" t="s">
        <v>95</v>
      </c>
      <c r="AO5" s="15" t="s">
        <v>96</v>
      </c>
      <c r="AP5" s="15" t="s">
        <v>97</v>
      </c>
      <c r="AQ5" s="15" t="s">
        <v>511</v>
      </c>
      <c r="AR5" s="15" t="s">
        <v>512</v>
      </c>
      <c r="AS5" s="15" t="s">
        <v>513</v>
      </c>
      <c r="AT5" s="15" t="s">
        <v>514</v>
      </c>
      <c r="AU5" s="15" t="s">
        <v>515</v>
      </c>
      <c r="AV5" s="15" t="s">
        <v>516</v>
      </c>
      <c r="AW5" s="15" t="s">
        <v>517</v>
      </c>
      <c r="AX5" s="76" t="s">
        <v>518</v>
      </c>
    </row>
    <row r="6" spans="1:50" ht="28">
      <c r="A6" s="7" t="s">
        <v>12</v>
      </c>
      <c r="B6" s="30" t="s">
        <v>62</v>
      </c>
      <c r="C6" s="17" t="s">
        <v>187</v>
      </c>
      <c r="D6" s="17" t="s">
        <v>188</v>
      </c>
      <c r="E6" s="17" t="s">
        <v>189</v>
      </c>
      <c r="F6" s="17" t="s">
        <v>190</v>
      </c>
      <c r="G6" s="17" t="s">
        <v>191</v>
      </c>
      <c r="H6" s="17" t="s">
        <v>192</v>
      </c>
      <c r="I6" s="17" t="s">
        <v>193</v>
      </c>
      <c r="J6" s="17" t="s">
        <v>194</v>
      </c>
      <c r="K6" s="17" t="s">
        <v>270</v>
      </c>
      <c r="L6" s="17" t="s">
        <v>271</v>
      </c>
      <c r="M6" s="17" t="s">
        <v>272</v>
      </c>
      <c r="N6" s="17" t="s">
        <v>273</v>
      </c>
      <c r="O6" s="17" t="s">
        <v>274</v>
      </c>
      <c r="P6" s="17" t="s">
        <v>275</v>
      </c>
      <c r="Q6" s="17" t="s">
        <v>276</v>
      </c>
      <c r="R6" s="17" t="s">
        <v>277</v>
      </c>
      <c r="S6" s="17" t="s">
        <v>301</v>
      </c>
      <c r="T6" s="17" t="s">
        <v>302</v>
      </c>
      <c r="U6" s="17" t="s">
        <v>303</v>
      </c>
      <c r="V6" s="17" t="s">
        <v>304</v>
      </c>
      <c r="W6" s="17" t="s">
        <v>305</v>
      </c>
      <c r="X6" s="17" t="s">
        <v>306</v>
      </c>
      <c r="Y6" s="17" t="s">
        <v>307</v>
      </c>
      <c r="Z6" s="17" t="s">
        <v>308</v>
      </c>
      <c r="AA6" s="17" t="s">
        <v>387</v>
      </c>
      <c r="AB6" s="17" t="s">
        <v>388</v>
      </c>
      <c r="AC6" s="17" t="s">
        <v>389</v>
      </c>
      <c r="AD6" s="17" t="s">
        <v>390</v>
      </c>
      <c r="AE6" s="17" t="s">
        <v>391</v>
      </c>
      <c r="AF6" s="17" t="s">
        <v>695</v>
      </c>
      <c r="AG6" s="17" t="s">
        <v>696</v>
      </c>
      <c r="AH6" s="17" t="s">
        <v>697</v>
      </c>
      <c r="AI6" s="17" t="s">
        <v>98</v>
      </c>
      <c r="AJ6" s="17" t="s">
        <v>99</v>
      </c>
      <c r="AK6" s="17" t="s">
        <v>100</v>
      </c>
      <c r="AL6" s="17" t="s">
        <v>101</v>
      </c>
      <c r="AM6" s="17" t="s">
        <v>102</v>
      </c>
      <c r="AN6" s="17" t="s">
        <v>103</v>
      </c>
      <c r="AO6" s="17" t="s">
        <v>104</v>
      </c>
      <c r="AP6" s="17" t="s">
        <v>105</v>
      </c>
      <c r="AQ6" s="17" t="s">
        <v>430</v>
      </c>
      <c r="AR6" s="17" t="s">
        <v>431</v>
      </c>
      <c r="AS6" s="17" t="s">
        <v>432</v>
      </c>
      <c r="AT6" s="17" t="s">
        <v>433</v>
      </c>
      <c r="AU6" s="17" t="s">
        <v>434</v>
      </c>
      <c r="AV6" s="17" t="s">
        <v>435</v>
      </c>
      <c r="AW6" s="17" t="s">
        <v>436</v>
      </c>
      <c r="AX6" s="77" t="s">
        <v>437</v>
      </c>
    </row>
    <row r="7" spans="1:50" ht="28" customHeight="1">
      <c r="A7" s="10"/>
      <c r="B7" s="31" t="s">
        <v>59</v>
      </c>
      <c r="C7" s="14" t="s">
        <v>195</v>
      </c>
      <c r="D7" s="14" t="s">
        <v>196</v>
      </c>
      <c r="E7" s="14" t="s">
        <v>197</v>
      </c>
      <c r="F7" s="14" t="s">
        <v>198</v>
      </c>
      <c r="G7" s="14" t="s">
        <v>199</v>
      </c>
      <c r="H7" s="14" t="s">
        <v>200</v>
      </c>
      <c r="I7" s="14" t="s">
        <v>201</v>
      </c>
      <c r="J7" s="14" t="s">
        <v>202</v>
      </c>
      <c r="K7" s="14" t="s">
        <v>278</v>
      </c>
      <c r="L7" s="14" t="s">
        <v>279</v>
      </c>
      <c r="M7" s="14" t="s">
        <v>280</v>
      </c>
      <c r="N7" s="14" t="s">
        <v>281</v>
      </c>
      <c r="O7" s="14" t="s">
        <v>282</v>
      </c>
      <c r="P7" s="14" t="s">
        <v>283</v>
      </c>
      <c r="Q7" s="14" t="s">
        <v>284</v>
      </c>
      <c r="R7" s="14" t="s">
        <v>285</v>
      </c>
      <c r="S7" s="14" t="s">
        <v>309</v>
      </c>
      <c r="T7" s="14" t="s">
        <v>310</v>
      </c>
      <c r="U7" s="14" t="s">
        <v>311</v>
      </c>
      <c r="V7" s="14" t="s">
        <v>312</v>
      </c>
      <c r="W7" s="14" t="s">
        <v>313</v>
      </c>
      <c r="X7" s="14" t="s">
        <v>314</v>
      </c>
      <c r="Y7" s="14" t="s">
        <v>315</v>
      </c>
      <c r="Z7" s="14" t="s">
        <v>316</v>
      </c>
      <c r="AA7" s="14" t="s">
        <v>392</v>
      </c>
      <c r="AB7" s="14" t="s">
        <v>393</v>
      </c>
      <c r="AC7" s="14" t="s">
        <v>394</v>
      </c>
      <c r="AD7" s="14" t="s">
        <v>395</v>
      </c>
      <c r="AE7" s="14" t="s">
        <v>396</v>
      </c>
      <c r="AF7" s="14" t="s">
        <v>698</v>
      </c>
      <c r="AG7" s="14" t="s">
        <v>699</v>
      </c>
      <c r="AH7" s="14" t="s">
        <v>700</v>
      </c>
      <c r="AI7" s="14" t="s">
        <v>106</v>
      </c>
      <c r="AJ7" s="14" t="s">
        <v>107</v>
      </c>
      <c r="AK7" s="14" t="s">
        <v>108</v>
      </c>
      <c r="AL7" s="14" t="s">
        <v>109</v>
      </c>
      <c r="AM7" s="14" t="s">
        <v>110</v>
      </c>
      <c r="AN7" s="14" t="s">
        <v>111</v>
      </c>
      <c r="AO7" s="14" t="s">
        <v>112</v>
      </c>
      <c r="AP7" s="14" t="s">
        <v>113</v>
      </c>
      <c r="AQ7" s="14" t="s">
        <v>438</v>
      </c>
      <c r="AR7" s="14" t="s">
        <v>439</v>
      </c>
      <c r="AS7" s="14" t="s">
        <v>440</v>
      </c>
      <c r="AT7" s="14" t="s">
        <v>441</v>
      </c>
      <c r="AU7" s="14" t="s">
        <v>442</v>
      </c>
      <c r="AV7" s="14" t="s">
        <v>443</v>
      </c>
      <c r="AW7" s="14" t="s">
        <v>444</v>
      </c>
      <c r="AX7" s="78" t="s">
        <v>445</v>
      </c>
    </row>
    <row r="8" spans="1:50" ht="42">
      <c r="A8" s="10"/>
      <c r="B8" s="31" t="s">
        <v>58</v>
      </c>
      <c r="C8" s="14">
        <v>1984</v>
      </c>
      <c r="D8" s="14">
        <v>1940</v>
      </c>
      <c r="E8" s="14">
        <v>1956</v>
      </c>
      <c r="F8" s="14">
        <v>1957</v>
      </c>
      <c r="G8" s="14">
        <v>1970</v>
      </c>
      <c r="H8" s="14">
        <v>1961</v>
      </c>
      <c r="I8" s="14">
        <v>1961</v>
      </c>
      <c r="J8" s="14">
        <v>1981</v>
      </c>
      <c r="K8" s="14">
        <v>1930</v>
      </c>
      <c r="L8" s="14">
        <v>2010</v>
      </c>
      <c r="M8" s="14">
        <v>1977</v>
      </c>
      <c r="N8" s="14">
        <v>1986</v>
      </c>
      <c r="O8" s="14">
        <v>1968</v>
      </c>
      <c r="P8" s="14">
        <v>1960</v>
      </c>
      <c r="Q8" s="14">
        <v>1957</v>
      </c>
      <c r="R8" s="14">
        <v>1937</v>
      </c>
      <c r="S8" s="14">
        <v>1970</v>
      </c>
      <c r="T8" s="14">
        <v>1974</v>
      </c>
      <c r="U8" s="14">
        <v>1963</v>
      </c>
      <c r="V8" s="14">
        <v>1969</v>
      </c>
      <c r="W8" s="14">
        <v>1950</v>
      </c>
      <c r="X8" s="14">
        <v>1870</v>
      </c>
      <c r="Y8" s="14">
        <v>1978</v>
      </c>
      <c r="Z8" s="14">
        <v>1980</v>
      </c>
      <c r="AA8" s="14">
        <v>1976</v>
      </c>
      <c r="AB8" s="14">
        <v>1928</v>
      </c>
      <c r="AC8" s="14">
        <v>1973</v>
      </c>
      <c r="AD8" s="14">
        <v>1930</v>
      </c>
      <c r="AE8" s="14">
        <v>1979</v>
      </c>
      <c r="AF8" s="14" t="s">
        <v>701</v>
      </c>
      <c r="AG8" s="14" t="s">
        <v>702</v>
      </c>
      <c r="AH8" s="14">
        <v>1974</v>
      </c>
      <c r="AI8" s="14">
        <v>1956</v>
      </c>
      <c r="AJ8" s="14">
        <v>1991</v>
      </c>
      <c r="AK8" s="14">
        <v>1978</v>
      </c>
      <c r="AL8" s="14">
        <v>1993</v>
      </c>
      <c r="AM8" s="14">
        <v>1963</v>
      </c>
      <c r="AN8" s="14">
        <v>1964</v>
      </c>
      <c r="AO8" s="14">
        <v>1965</v>
      </c>
      <c r="AP8" s="14" t="s">
        <v>115</v>
      </c>
      <c r="AQ8" s="14">
        <v>1986</v>
      </c>
      <c r="AR8" s="14">
        <v>2005</v>
      </c>
      <c r="AS8" s="14">
        <v>1982</v>
      </c>
      <c r="AT8" s="14">
        <v>1975</v>
      </c>
      <c r="AU8" s="14">
        <v>2008</v>
      </c>
      <c r="AV8" s="14">
        <v>1906</v>
      </c>
      <c r="AW8" s="14">
        <v>1975</v>
      </c>
      <c r="AX8" s="78">
        <v>1980</v>
      </c>
    </row>
    <row r="9" spans="1:50">
      <c r="A9" s="8"/>
      <c r="B9" s="32" t="s">
        <v>1</v>
      </c>
      <c r="C9" s="12">
        <v>12118</v>
      </c>
      <c r="D9" s="12">
        <v>4121.3</v>
      </c>
      <c r="E9" s="12">
        <v>8159</v>
      </c>
      <c r="F9" s="12">
        <v>6094</v>
      </c>
      <c r="G9" s="12">
        <v>15683</v>
      </c>
      <c r="H9" s="12">
        <v>6750</v>
      </c>
      <c r="I9" s="12">
        <v>4617.3999999999996</v>
      </c>
      <c r="J9" s="12">
        <v>11285.5</v>
      </c>
      <c r="K9" s="12">
        <v>3539.98</v>
      </c>
      <c r="L9" s="12">
        <v>5095.92</v>
      </c>
      <c r="M9" s="12">
        <v>4433.2700000000004</v>
      </c>
      <c r="N9" s="12">
        <v>2707.74</v>
      </c>
      <c r="O9" s="12">
        <v>3911.27</v>
      </c>
      <c r="P9" s="12">
        <v>3067.72</v>
      </c>
      <c r="Q9" s="12">
        <v>5904.51</v>
      </c>
      <c r="R9" s="12">
        <v>3633.63</v>
      </c>
      <c r="S9" s="12">
        <v>3430</v>
      </c>
      <c r="T9" s="12">
        <v>4552</v>
      </c>
      <c r="U9" s="12">
        <v>6942</v>
      </c>
      <c r="V9" s="12">
        <v>3847</v>
      </c>
      <c r="W9" s="12">
        <v>5297</v>
      </c>
      <c r="X9" s="12">
        <v>3323</v>
      </c>
      <c r="Y9" s="12">
        <v>10014</v>
      </c>
      <c r="Z9" s="12">
        <v>3210</v>
      </c>
      <c r="AA9" s="12">
        <v>2.9830000000000001</v>
      </c>
      <c r="AB9" s="12">
        <v>5.7910000000000004</v>
      </c>
      <c r="AC9" s="12">
        <v>3.028</v>
      </c>
      <c r="AD9" s="12">
        <v>2.347</v>
      </c>
      <c r="AE9" s="12">
        <v>4.4950000000000001</v>
      </c>
      <c r="AF9" s="12">
        <v>4197.2520000000004</v>
      </c>
      <c r="AG9" s="12">
        <v>2149.683</v>
      </c>
      <c r="AH9" s="12">
        <v>6230.03</v>
      </c>
      <c r="AI9" s="12" t="s">
        <v>114</v>
      </c>
      <c r="AJ9" s="12">
        <v>2630</v>
      </c>
      <c r="AK9" s="12">
        <v>3323</v>
      </c>
      <c r="AL9" s="12">
        <v>8357</v>
      </c>
      <c r="AM9" s="12">
        <v>2304</v>
      </c>
      <c r="AN9" s="12">
        <v>1976</v>
      </c>
      <c r="AO9" s="12">
        <v>3792</v>
      </c>
      <c r="AP9" s="12">
        <v>6292</v>
      </c>
      <c r="AQ9" s="12">
        <v>1863</v>
      </c>
      <c r="AR9" s="12">
        <v>3462</v>
      </c>
      <c r="AS9" s="12">
        <v>1717</v>
      </c>
      <c r="AT9" s="12">
        <v>833</v>
      </c>
      <c r="AU9" s="12">
        <v>4582</v>
      </c>
      <c r="AV9" s="12">
        <v>2962</v>
      </c>
      <c r="AW9" s="12">
        <v>2238</v>
      </c>
      <c r="AX9" s="79">
        <v>3091</v>
      </c>
    </row>
    <row r="10" spans="1:50">
      <c r="A10" s="8"/>
      <c r="B10" s="32" t="s">
        <v>2</v>
      </c>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c r="AO10" s="107"/>
      <c r="AP10" s="107"/>
      <c r="AQ10" s="107"/>
      <c r="AR10" s="107"/>
      <c r="AS10" s="107"/>
      <c r="AT10" s="107"/>
      <c r="AU10" s="107"/>
      <c r="AV10" s="107"/>
      <c r="AW10" s="107"/>
      <c r="AX10" s="108"/>
    </row>
    <row r="11" spans="1:50">
      <c r="A11" s="9"/>
      <c r="B11" s="33" t="s">
        <v>3</v>
      </c>
      <c r="C11" s="59">
        <v>158832</v>
      </c>
      <c r="D11" s="59">
        <v>79880</v>
      </c>
      <c r="E11" s="59">
        <v>95546</v>
      </c>
      <c r="F11" s="59">
        <v>93264</v>
      </c>
      <c r="G11" s="59">
        <v>171727</v>
      </c>
      <c r="H11" s="59">
        <v>114271</v>
      </c>
      <c r="I11" s="59">
        <v>75956</v>
      </c>
      <c r="J11" s="59">
        <v>58727</v>
      </c>
      <c r="K11" s="59">
        <v>47505</v>
      </c>
      <c r="L11" s="59">
        <v>194373</v>
      </c>
      <c r="M11" s="59">
        <v>114084</v>
      </c>
      <c r="N11" s="59">
        <v>50352</v>
      </c>
      <c r="O11" s="59">
        <v>65005</v>
      </c>
      <c r="P11" s="59">
        <v>49161</v>
      </c>
      <c r="Q11" s="59">
        <v>119924</v>
      </c>
      <c r="R11" s="59">
        <v>70831</v>
      </c>
      <c r="S11" s="59">
        <v>72997</v>
      </c>
      <c r="T11" s="59">
        <v>85801</v>
      </c>
      <c r="U11" s="59">
        <v>104077</v>
      </c>
      <c r="V11" s="59">
        <v>26965</v>
      </c>
      <c r="W11" s="59">
        <v>105891</v>
      </c>
      <c r="X11" s="59">
        <v>49031.199999999997</v>
      </c>
      <c r="Y11" s="59">
        <v>131025</v>
      </c>
      <c r="Z11" s="59">
        <v>45620</v>
      </c>
      <c r="AA11" s="59">
        <v>35872</v>
      </c>
      <c r="AB11" s="59">
        <v>228505</v>
      </c>
      <c r="AC11" s="59">
        <v>47276</v>
      </c>
      <c r="AD11" s="59">
        <v>26431</v>
      </c>
      <c r="AE11" s="59">
        <v>53466</v>
      </c>
      <c r="AF11" s="59" t="s">
        <v>703</v>
      </c>
      <c r="AG11" s="59" t="s">
        <v>704</v>
      </c>
      <c r="AH11" s="59" t="s">
        <v>705</v>
      </c>
      <c r="AI11" s="59">
        <v>51950.400000000001</v>
      </c>
      <c r="AJ11" s="59">
        <v>86474.4</v>
      </c>
      <c r="AK11" s="59">
        <v>100230</v>
      </c>
      <c r="AL11" s="59">
        <v>150456</v>
      </c>
      <c r="AM11" s="59">
        <v>45998</v>
      </c>
      <c r="AN11" s="59">
        <v>88227</v>
      </c>
      <c r="AO11" s="59">
        <v>77343</v>
      </c>
      <c r="AP11" s="59">
        <v>80832</v>
      </c>
      <c r="AQ11" s="59">
        <v>32182</v>
      </c>
      <c r="AR11" s="59">
        <v>132090</v>
      </c>
      <c r="AS11" s="59">
        <v>43528.495000000003</v>
      </c>
      <c r="AT11" s="59">
        <v>20959</v>
      </c>
      <c r="AU11" s="59">
        <v>91.856999999999999</v>
      </c>
      <c r="AV11" s="59">
        <v>63048</v>
      </c>
      <c r="AW11" s="59">
        <v>59431</v>
      </c>
      <c r="AX11" s="79">
        <v>83129</v>
      </c>
    </row>
    <row r="12" spans="1:50">
      <c r="A12" s="9"/>
      <c r="B12" s="33" t="s">
        <v>4</v>
      </c>
      <c r="C12" s="59"/>
      <c r="D12" s="59"/>
      <c r="E12" s="59">
        <f>9946*3.6/34.05</f>
        <v>1051.5594713656387</v>
      </c>
      <c r="F12" s="59">
        <f>26272*3.6/34.05</f>
        <v>2777.6563876651985</v>
      </c>
      <c r="G12" s="59"/>
      <c r="H12" s="59">
        <f>38590*3.6/34.05</f>
        <v>4080.0000000000005</v>
      </c>
      <c r="I12" s="59">
        <f>516120*3.6/34.05</f>
        <v>54567.753303964761</v>
      </c>
      <c r="J12" s="59">
        <f>9599*3.6/34.05</f>
        <v>1014.8722466960354</v>
      </c>
      <c r="K12" s="59"/>
      <c r="L12" s="59"/>
      <c r="M12" s="59"/>
      <c r="N12" s="59"/>
      <c r="O12" s="59"/>
      <c r="P12" s="59"/>
      <c r="Q12" s="59"/>
      <c r="R12" s="59"/>
      <c r="S12" s="59">
        <v>48784</v>
      </c>
      <c r="T12" s="59">
        <v>76314</v>
      </c>
      <c r="U12" s="59">
        <v>109971</v>
      </c>
      <c r="V12" s="59" t="s">
        <v>138</v>
      </c>
      <c r="W12" s="59" t="s">
        <v>138</v>
      </c>
      <c r="X12" s="59" t="s">
        <v>138</v>
      </c>
      <c r="Y12" s="59">
        <v>7421</v>
      </c>
      <c r="Z12" s="59" t="s">
        <v>138</v>
      </c>
      <c r="AA12" s="59">
        <v>314449</v>
      </c>
      <c r="AB12" s="59">
        <v>937102</v>
      </c>
      <c r="AC12" s="59">
        <v>342709</v>
      </c>
      <c r="AD12" s="59">
        <v>155882</v>
      </c>
      <c r="AE12" s="59">
        <v>299264</v>
      </c>
      <c r="AF12" s="59" t="s">
        <v>705</v>
      </c>
      <c r="AG12" s="59" t="s">
        <v>706</v>
      </c>
      <c r="AH12" s="59" t="s">
        <v>707</v>
      </c>
      <c r="AI12" s="59"/>
      <c r="AJ12" s="59"/>
      <c r="AK12" s="59"/>
      <c r="AL12" s="59"/>
      <c r="AM12" s="59">
        <v>31583.25</v>
      </c>
      <c r="AN12" s="59"/>
      <c r="AO12" s="59"/>
      <c r="AP12" s="59"/>
      <c r="AQ12" s="59"/>
      <c r="AR12" s="59">
        <v>30056</v>
      </c>
      <c r="AS12" s="59"/>
      <c r="AT12" s="59"/>
      <c r="AU12" s="59">
        <v>112.82</v>
      </c>
      <c r="AV12" s="59"/>
      <c r="AW12" s="59"/>
      <c r="AX12" s="80"/>
    </row>
    <row r="13" spans="1:50">
      <c r="A13" s="9"/>
      <c r="B13" s="33" t="s">
        <v>5</v>
      </c>
      <c r="C13" s="59">
        <f>762877*0.001*3.6</f>
        <v>2746.3572000000004</v>
      </c>
      <c r="D13" s="59">
        <f>420399*0.001*3.6</f>
        <v>1513.4364</v>
      </c>
      <c r="E13" s="59">
        <f>887620*0.001*3.6</f>
        <v>3195.4320000000002</v>
      </c>
      <c r="F13" s="59">
        <f>604372*0.001*3.6</f>
        <v>2175.7392</v>
      </c>
      <c r="G13" s="59">
        <f>1096336*0.001*3.6</f>
        <v>3946.8096</v>
      </c>
      <c r="H13" s="59">
        <f>731139*0.001*3.6</f>
        <v>2632.1004000000003</v>
      </c>
      <c r="I13" s="59"/>
      <c r="J13" s="59">
        <f>709017*0.001*3.6</f>
        <v>2552.4612000000002</v>
      </c>
      <c r="K13" s="59"/>
      <c r="L13" s="59"/>
      <c r="M13" s="59"/>
      <c r="N13" s="59"/>
      <c r="O13" s="59"/>
      <c r="P13" s="59"/>
      <c r="Q13" s="59"/>
      <c r="R13" s="59"/>
      <c r="S13" s="59" t="s">
        <v>138</v>
      </c>
      <c r="T13" s="59" t="s">
        <v>138</v>
      </c>
      <c r="U13" s="59" t="s">
        <v>138</v>
      </c>
      <c r="V13" s="59">
        <v>1428</v>
      </c>
      <c r="W13" s="59">
        <v>1974</v>
      </c>
      <c r="X13" s="59">
        <v>1643</v>
      </c>
      <c r="Y13" s="59">
        <v>3710</v>
      </c>
      <c r="Z13" s="59">
        <v>1430</v>
      </c>
      <c r="AA13" s="59"/>
      <c r="AB13" s="59"/>
      <c r="AC13" s="59"/>
      <c r="AD13" s="59"/>
      <c r="AE13" s="59"/>
      <c r="AF13" s="59" t="s">
        <v>251</v>
      </c>
      <c r="AG13" s="59" t="s">
        <v>251</v>
      </c>
      <c r="AH13" s="59" t="s">
        <v>251</v>
      </c>
      <c r="AI13" s="59">
        <v>1660.72</v>
      </c>
      <c r="AJ13" s="59">
        <v>2611.2800000000002</v>
      </c>
      <c r="AK13" s="59">
        <v>2672.96</v>
      </c>
      <c r="AL13" s="59">
        <v>2858.72</v>
      </c>
      <c r="AM13" s="59"/>
      <c r="AN13" s="59">
        <v>1527.84</v>
      </c>
      <c r="AO13" s="59">
        <v>1867.36</v>
      </c>
      <c r="AP13" s="59">
        <v>1840.8</v>
      </c>
      <c r="AQ13" s="59"/>
      <c r="AR13" s="59"/>
      <c r="AS13" s="59"/>
      <c r="AT13" s="59"/>
      <c r="AU13" s="59"/>
      <c r="AV13" s="59"/>
      <c r="AW13" s="59"/>
      <c r="AX13" s="80"/>
    </row>
    <row r="14" spans="1:50">
      <c r="A14" s="9"/>
      <c r="B14" s="33" t="s">
        <v>63</v>
      </c>
      <c r="C14" s="59"/>
      <c r="D14" s="59"/>
      <c r="E14" s="59"/>
      <c r="F14" s="59"/>
      <c r="G14" s="59"/>
      <c r="H14" s="59"/>
      <c r="I14" s="59"/>
      <c r="J14" s="59"/>
      <c r="K14" s="59">
        <v>24682</v>
      </c>
      <c r="L14" s="59">
        <v>27846</v>
      </c>
      <c r="M14" s="59">
        <v>28806</v>
      </c>
      <c r="N14" s="59">
        <v>16734</v>
      </c>
      <c r="O14" s="59">
        <v>16675</v>
      </c>
      <c r="P14" s="59">
        <v>15000</v>
      </c>
      <c r="Q14" s="59">
        <v>30020</v>
      </c>
      <c r="R14" s="59">
        <v>9999</v>
      </c>
      <c r="S14" s="59" t="s">
        <v>138</v>
      </c>
      <c r="T14" s="59" t="s">
        <v>138</v>
      </c>
      <c r="U14" s="59" t="s">
        <v>138</v>
      </c>
      <c r="V14" s="59" t="s">
        <v>138</v>
      </c>
      <c r="W14" s="59" t="s">
        <v>138</v>
      </c>
      <c r="X14" s="59" t="s">
        <v>138</v>
      </c>
      <c r="Y14" s="59" t="s">
        <v>138</v>
      </c>
      <c r="Z14" s="59" t="s">
        <v>138</v>
      </c>
      <c r="AA14" s="59"/>
      <c r="AB14" s="59"/>
      <c r="AC14" s="59"/>
      <c r="AD14" s="59"/>
      <c r="AE14" s="59"/>
      <c r="AF14" s="59" t="s">
        <v>251</v>
      </c>
      <c r="AG14" s="59" t="s">
        <v>251</v>
      </c>
      <c r="AH14" s="59" t="s">
        <v>251</v>
      </c>
      <c r="AI14" s="59"/>
      <c r="AJ14" s="59"/>
      <c r="AK14" s="59"/>
      <c r="AL14" s="59"/>
      <c r="AM14" s="59"/>
      <c r="AN14" s="59"/>
      <c r="AO14" s="59"/>
      <c r="AP14" s="59"/>
      <c r="AQ14" s="59">
        <v>2048.25</v>
      </c>
      <c r="AR14" s="59"/>
      <c r="AS14" s="59"/>
      <c r="AT14" s="59">
        <v>8001</v>
      </c>
      <c r="AU14" s="59"/>
      <c r="AV14" s="59">
        <v>19002</v>
      </c>
      <c r="AW14" s="59">
        <v>19001</v>
      </c>
      <c r="AX14" s="81">
        <v>27891.383999999998</v>
      </c>
    </row>
    <row r="15" spans="1:50">
      <c r="A15" s="10"/>
      <c r="B15" s="110" t="s">
        <v>6</v>
      </c>
      <c r="C15" s="109"/>
      <c r="D15" s="109"/>
      <c r="E15" s="109"/>
      <c r="F15" s="109"/>
      <c r="G15" s="109"/>
      <c r="H15" s="109"/>
      <c r="I15" s="109"/>
      <c r="J15" s="109"/>
      <c r="K15" s="109"/>
      <c r="L15" s="109"/>
      <c r="M15" s="109"/>
      <c r="N15" s="109"/>
      <c r="O15" s="109"/>
      <c r="P15" s="109"/>
      <c r="Q15" s="109"/>
      <c r="R15" s="109"/>
      <c r="S15" s="109">
        <v>1097</v>
      </c>
      <c r="T15" s="109">
        <v>2130</v>
      </c>
      <c r="U15" s="109">
        <v>787</v>
      </c>
      <c r="V15" s="109">
        <v>843</v>
      </c>
      <c r="W15" s="109">
        <v>1600</v>
      </c>
      <c r="X15" s="109" t="s">
        <v>138</v>
      </c>
      <c r="Y15" s="109" t="s">
        <v>138</v>
      </c>
      <c r="Z15" s="109" t="s">
        <v>138</v>
      </c>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8"/>
    </row>
    <row r="16" spans="1:50">
      <c r="A16" s="9"/>
      <c r="B16" s="33" t="s">
        <v>519</v>
      </c>
      <c r="C16" s="59"/>
      <c r="D16" s="59"/>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59"/>
      <c r="AF16" s="59"/>
      <c r="AG16" s="59"/>
      <c r="AH16" s="59"/>
      <c r="AI16" s="59"/>
      <c r="AJ16" s="59"/>
      <c r="AK16" s="59"/>
      <c r="AL16" s="59"/>
      <c r="AM16" s="59"/>
      <c r="AN16" s="59"/>
      <c r="AO16" s="59"/>
      <c r="AP16" s="59"/>
      <c r="AQ16" s="59">
        <v>19379.088</v>
      </c>
      <c r="AR16" s="59"/>
      <c r="AS16" s="59">
        <v>195466</v>
      </c>
      <c r="AT16" s="59"/>
      <c r="AU16" s="59"/>
      <c r="AV16" s="59"/>
      <c r="AW16" s="59"/>
      <c r="AX16" s="80"/>
    </row>
    <row r="17" spans="1:50">
      <c r="A17" s="9"/>
      <c r="B17" s="33" t="s">
        <v>507</v>
      </c>
      <c r="C17" s="59"/>
      <c r="D17" s="59"/>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v>278</v>
      </c>
      <c r="AX17" s="80"/>
    </row>
    <row r="18" spans="1:50">
      <c r="A18" s="10"/>
      <c r="B18" s="110" t="s">
        <v>7</v>
      </c>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8"/>
    </row>
    <row r="19" spans="1:50">
      <c r="A19" s="9"/>
      <c r="B19" s="33" t="s">
        <v>8</v>
      </c>
      <c r="C19" s="59">
        <v>23574.880000000001</v>
      </c>
      <c r="D19" s="59">
        <v>14145.208000000001</v>
      </c>
      <c r="E19" s="59">
        <v>16177.8</v>
      </c>
      <c r="F19" s="59">
        <v>15228</v>
      </c>
      <c r="G19" s="59">
        <v>28185.99</v>
      </c>
      <c r="H19" s="59">
        <v>20983.53</v>
      </c>
      <c r="I19" s="59">
        <v>12507.4</v>
      </c>
      <c r="J19" s="59">
        <v>8923.1200000000008</v>
      </c>
      <c r="K19" s="59">
        <v>7373.45</v>
      </c>
      <c r="L19" s="59">
        <v>25879.39</v>
      </c>
      <c r="M19" s="59">
        <v>15408.36</v>
      </c>
      <c r="N19" s="59">
        <v>8122.95</v>
      </c>
      <c r="O19" s="59">
        <v>9204.51</v>
      </c>
      <c r="P19" s="59">
        <v>8121</v>
      </c>
      <c r="Q19" s="59">
        <v>16110.53</v>
      </c>
      <c r="R19" s="59">
        <v>12140.9</v>
      </c>
      <c r="S19" s="59">
        <v>9700</v>
      </c>
      <c r="T19" s="59">
        <v>11720</v>
      </c>
      <c r="U19" s="59">
        <v>14780</v>
      </c>
      <c r="V19" s="59">
        <v>3860</v>
      </c>
      <c r="W19" s="59">
        <v>13810</v>
      </c>
      <c r="X19" s="59">
        <v>5750</v>
      </c>
      <c r="Y19" s="59">
        <v>15000</v>
      </c>
      <c r="Z19" s="59">
        <v>5330</v>
      </c>
      <c r="AA19" s="59">
        <v>5687</v>
      </c>
      <c r="AB19" s="59">
        <v>41816</v>
      </c>
      <c r="AC19" s="59">
        <v>8651</v>
      </c>
      <c r="AD19" s="59">
        <v>4837</v>
      </c>
      <c r="AE19" s="59">
        <v>10598</v>
      </c>
      <c r="AF19" s="113">
        <v>13923.58</v>
      </c>
      <c r="AG19" s="59">
        <v>12301.3</v>
      </c>
      <c r="AH19" s="59">
        <v>31059.68</v>
      </c>
      <c r="AI19" s="59">
        <v>7103.4</v>
      </c>
      <c r="AJ19" s="59">
        <v>13110.77</v>
      </c>
      <c r="AK19" s="59">
        <v>12096.12</v>
      </c>
      <c r="AL19" s="59">
        <v>20280.3</v>
      </c>
      <c r="AM19" s="59">
        <v>5614.67</v>
      </c>
      <c r="AN19" s="59">
        <v>10210.280000000001</v>
      </c>
      <c r="AO19" s="59">
        <v>26553.7</v>
      </c>
      <c r="AP19" s="59">
        <v>10977.37</v>
      </c>
      <c r="AQ19" s="59"/>
      <c r="AR19" s="59"/>
      <c r="AS19" s="59"/>
      <c r="AT19" s="59"/>
      <c r="AU19" s="59"/>
      <c r="AV19" s="59"/>
      <c r="AW19" s="59"/>
      <c r="AX19" s="80"/>
    </row>
    <row r="20" spans="1:50">
      <c r="A20" s="9"/>
      <c r="B20" s="33" t="s">
        <v>9</v>
      </c>
      <c r="C20" s="59"/>
      <c r="D20" s="59"/>
      <c r="E20" s="59">
        <v>403.9</v>
      </c>
      <c r="F20" s="59">
        <v>1505.9</v>
      </c>
      <c r="G20" s="59"/>
      <c r="H20" s="59">
        <v>1335.18</v>
      </c>
      <c r="I20" s="59">
        <v>26391.200000000001</v>
      </c>
      <c r="J20" s="59">
        <v>487.58</v>
      </c>
      <c r="K20" s="59"/>
      <c r="L20" s="59"/>
      <c r="M20" s="59"/>
      <c r="N20" s="59"/>
      <c r="O20" s="59"/>
      <c r="P20" s="59"/>
      <c r="Q20" s="59"/>
      <c r="R20" s="59"/>
      <c r="S20" s="59">
        <v>33155</v>
      </c>
      <c r="T20" s="59">
        <v>37200</v>
      </c>
      <c r="U20" s="59">
        <v>57150</v>
      </c>
      <c r="V20" s="59" t="s">
        <v>138</v>
      </c>
      <c r="W20" s="59" t="s">
        <v>138</v>
      </c>
      <c r="X20" s="59" t="s">
        <v>138</v>
      </c>
      <c r="Y20" s="59">
        <v>3340</v>
      </c>
      <c r="Z20" s="59" t="s">
        <v>138</v>
      </c>
      <c r="AA20" s="59">
        <v>21698</v>
      </c>
      <c r="AB20" s="59">
        <v>64662</v>
      </c>
      <c r="AC20" s="59">
        <v>23648</v>
      </c>
      <c r="AD20" s="59">
        <v>10756</v>
      </c>
      <c r="AE20" s="59">
        <v>20650</v>
      </c>
      <c r="AF20" s="113">
        <v>89909.6</v>
      </c>
      <c r="AG20" s="59">
        <v>46962.421711899799</v>
      </c>
      <c r="AH20" s="59">
        <v>49829.43</v>
      </c>
      <c r="AI20" s="59"/>
      <c r="AJ20" s="59"/>
      <c r="AK20" s="59"/>
      <c r="AL20" s="59"/>
      <c r="AM20" s="59">
        <v>14604.58</v>
      </c>
      <c r="AN20" s="59"/>
      <c r="AO20" s="59"/>
      <c r="AP20" s="59"/>
      <c r="AQ20" s="59">
        <v>4939.6189999999997</v>
      </c>
      <c r="AR20" s="59">
        <v>15563.57</v>
      </c>
      <c r="AS20" s="59">
        <v>6730.6750000000002</v>
      </c>
      <c r="AT20" s="59">
        <v>3519.6219999999998</v>
      </c>
      <c r="AU20" s="59">
        <v>14092</v>
      </c>
      <c r="AV20" s="59">
        <v>11048.553</v>
      </c>
      <c r="AW20" s="59">
        <v>9364.1039999999994</v>
      </c>
      <c r="AX20" s="81">
        <v>11590.736000000001</v>
      </c>
    </row>
    <row r="21" spans="1:50">
      <c r="A21" s="9"/>
      <c r="B21" s="33" t="s">
        <v>10</v>
      </c>
      <c r="C21" s="59">
        <v>69804.990000000005</v>
      </c>
      <c r="D21" s="59">
        <v>33087.4</v>
      </c>
      <c r="E21" s="59">
        <v>67123.899999999994</v>
      </c>
      <c r="F21" s="59">
        <v>35387</v>
      </c>
      <c r="G21" s="59">
        <v>89397.67</v>
      </c>
      <c r="H21" s="59">
        <v>62644.334999999999</v>
      </c>
      <c r="I21" s="59"/>
      <c r="J21" s="59">
        <v>59231.03</v>
      </c>
      <c r="K21" s="59"/>
      <c r="L21" s="59"/>
      <c r="M21" s="59"/>
      <c r="N21" s="59"/>
      <c r="O21" s="59"/>
      <c r="P21" s="59"/>
      <c r="Q21" s="59"/>
      <c r="R21" s="59"/>
      <c r="S21" s="59" t="s">
        <v>138</v>
      </c>
      <c r="T21" s="59" t="s">
        <v>138</v>
      </c>
      <c r="U21" s="59" t="s">
        <v>138</v>
      </c>
      <c r="V21" s="59">
        <v>21380</v>
      </c>
      <c r="W21" s="59">
        <v>31090</v>
      </c>
      <c r="X21" s="59">
        <v>27370</v>
      </c>
      <c r="Y21" s="59">
        <v>66220</v>
      </c>
      <c r="Z21" s="59">
        <v>26150</v>
      </c>
      <c r="AA21" s="59"/>
      <c r="AB21" s="59"/>
      <c r="AC21" s="59"/>
      <c r="AD21" s="59"/>
      <c r="AE21" s="59"/>
      <c r="AF21" s="59"/>
      <c r="AG21" s="59"/>
      <c r="AH21" s="59"/>
      <c r="AI21" s="59">
        <v>22744.01</v>
      </c>
      <c r="AJ21" s="59">
        <v>30470.880000000001</v>
      </c>
      <c r="AK21" s="59">
        <v>37369.800000000003</v>
      </c>
      <c r="AL21" s="59">
        <v>37570.199999999997</v>
      </c>
      <c r="AM21" s="59"/>
      <c r="AN21" s="59">
        <v>21721.27</v>
      </c>
      <c r="AO21" s="59">
        <v>23507.87</v>
      </c>
      <c r="AP21" s="59">
        <v>28671.1</v>
      </c>
      <c r="AQ21" s="59"/>
      <c r="AR21" s="59">
        <v>18586.66</v>
      </c>
      <c r="AS21" s="59"/>
      <c r="AT21" s="59"/>
      <c r="AU21" s="59">
        <v>35302</v>
      </c>
      <c r="AV21" s="59"/>
      <c r="AW21" s="59"/>
      <c r="AX21" s="80"/>
    </row>
    <row r="22" spans="1:50" ht="18" customHeight="1">
      <c r="A22" s="9"/>
      <c r="B22" s="33" t="s">
        <v>67</v>
      </c>
      <c r="C22" s="60"/>
      <c r="D22" s="60"/>
      <c r="E22" s="60"/>
      <c r="F22" s="60"/>
      <c r="G22" s="60"/>
      <c r="H22" s="60"/>
      <c r="I22" s="60"/>
      <c r="J22" s="60"/>
      <c r="K22" s="60">
        <v>11794.37</v>
      </c>
      <c r="L22" s="60">
        <v>13480.85</v>
      </c>
      <c r="M22" s="60">
        <v>15780.9</v>
      </c>
      <c r="N22" s="60">
        <v>7462.21</v>
      </c>
      <c r="O22" s="60">
        <v>8303.81</v>
      </c>
      <c r="P22" s="60">
        <v>7546.62</v>
      </c>
      <c r="Q22" s="60">
        <v>14837.86</v>
      </c>
      <c r="R22" s="60">
        <v>5498.52</v>
      </c>
      <c r="S22" s="60" t="s">
        <v>138</v>
      </c>
      <c r="T22" s="60" t="s">
        <v>138</v>
      </c>
      <c r="U22" s="60" t="s">
        <v>138</v>
      </c>
      <c r="V22" s="60" t="s">
        <v>138</v>
      </c>
      <c r="W22" s="60" t="s">
        <v>138</v>
      </c>
      <c r="X22" s="60" t="s">
        <v>138</v>
      </c>
      <c r="Y22" s="60" t="s">
        <v>138</v>
      </c>
      <c r="Z22" s="60" t="s">
        <v>138</v>
      </c>
      <c r="AA22" s="60"/>
      <c r="AB22" s="60"/>
      <c r="AC22" s="60"/>
      <c r="AD22" s="60"/>
      <c r="AE22" s="60"/>
      <c r="AF22" s="60"/>
      <c r="AG22" s="60"/>
      <c r="AH22" s="60"/>
      <c r="AI22" s="60"/>
      <c r="AJ22" s="60"/>
      <c r="AK22" s="60"/>
      <c r="AL22" s="60"/>
      <c r="AM22" s="60"/>
      <c r="AN22" s="60"/>
      <c r="AO22" s="60"/>
      <c r="AP22" s="60"/>
      <c r="AQ22" s="60">
        <v>1791.856</v>
      </c>
      <c r="AR22" s="60"/>
      <c r="AS22" s="60"/>
      <c r="AT22" s="60">
        <v>6576.1139999999996</v>
      </c>
      <c r="AU22" s="60"/>
      <c r="AV22" s="60">
        <v>15598.379000000001</v>
      </c>
      <c r="AW22" s="60">
        <v>15419.87</v>
      </c>
      <c r="AX22" s="82">
        <v>22987.937999999998</v>
      </c>
    </row>
    <row r="23" spans="1:50">
      <c r="A23" s="10"/>
      <c r="B23" s="110" t="s">
        <v>6</v>
      </c>
      <c r="C23" s="109"/>
      <c r="D23" s="109"/>
      <c r="E23" s="109"/>
      <c r="F23" s="109"/>
      <c r="G23" s="109"/>
      <c r="H23" s="109"/>
      <c r="I23" s="109"/>
      <c r="J23" s="109"/>
      <c r="K23" s="109"/>
      <c r="L23" s="109"/>
      <c r="M23" s="109"/>
      <c r="N23" s="109"/>
      <c r="O23" s="109"/>
      <c r="P23" s="109"/>
      <c r="Q23" s="109"/>
      <c r="R23" s="109"/>
      <c r="S23" s="109">
        <v>4300</v>
      </c>
      <c r="T23" s="109">
        <v>7550</v>
      </c>
      <c r="U23" s="109">
        <v>3090</v>
      </c>
      <c r="V23" s="109">
        <v>2180</v>
      </c>
      <c r="W23" s="109">
        <v>4400</v>
      </c>
      <c r="X23" s="109" t="s">
        <v>138</v>
      </c>
      <c r="Y23" s="109" t="s">
        <v>138</v>
      </c>
      <c r="Z23" s="109" t="s">
        <v>138</v>
      </c>
      <c r="AA23" s="109"/>
      <c r="AB23" s="109"/>
      <c r="AC23" s="109"/>
      <c r="AD23" s="109"/>
      <c r="AE23" s="109"/>
      <c r="AF23" s="109"/>
      <c r="AG23" s="109"/>
      <c r="AH23" s="109"/>
      <c r="AI23" s="109"/>
      <c r="AJ23" s="109"/>
      <c r="AK23" s="109"/>
      <c r="AL23" s="109"/>
      <c r="AM23" s="109"/>
      <c r="AN23" s="109" t="s">
        <v>117</v>
      </c>
      <c r="AO23" s="109"/>
      <c r="AP23" s="109"/>
      <c r="AQ23" s="109"/>
      <c r="AR23" s="109"/>
      <c r="AS23" s="109"/>
      <c r="AT23" s="109"/>
      <c r="AU23" s="109"/>
      <c r="AV23" s="109"/>
      <c r="AW23" s="109"/>
      <c r="AX23" s="108"/>
    </row>
    <row r="24" spans="1:50" ht="29" customHeight="1">
      <c r="A24" s="9"/>
      <c r="B24" s="93" t="s">
        <v>509</v>
      </c>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v>376375</v>
      </c>
      <c r="AR24" s="60"/>
      <c r="AS24" s="60">
        <v>17981.978999999999</v>
      </c>
      <c r="AT24" s="60"/>
      <c r="AU24" s="60"/>
      <c r="AV24" s="60"/>
      <c r="AW24" s="60"/>
      <c r="AX24" s="83"/>
    </row>
    <row r="25" spans="1:50" ht="29" customHeight="1">
      <c r="A25" s="9"/>
      <c r="B25" s="93" t="s">
        <v>510</v>
      </c>
      <c r="C25" s="60"/>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v>5488.7370000000001</v>
      </c>
      <c r="AR25" s="60"/>
      <c r="AS25" s="60"/>
      <c r="AT25" s="60"/>
      <c r="AU25" s="60"/>
      <c r="AV25" s="60"/>
      <c r="AW25" s="60"/>
      <c r="AX25" s="83"/>
    </row>
    <row r="26" spans="1:50" ht="17" thickBot="1">
      <c r="A26" s="11"/>
      <c r="B26" s="35" t="s">
        <v>508</v>
      </c>
      <c r="C26" s="60"/>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v>866.91600000000005</v>
      </c>
      <c r="AX26" s="84"/>
    </row>
    <row r="27" spans="1:50" ht="28">
      <c r="A27" s="22" t="s">
        <v>13</v>
      </c>
      <c r="B27" s="36" t="s">
        <v>14</v>
      </c>
      <c r="C27" s="61"/>
      <c r="D27" s="61"/>
      <c r="E27" s="61"/>
      <c r="F27" s="6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115" t="s">
        <v>741</v>
      </c>
      <c r="AG27" s="61" t="s">
        <v>741</v>
      </c>
      <c r="AH27" s="61" t="s">
        <v>741</v>
      </c>
      <c r="AI27" s="61"/>
      <c r="AJ27" s="61"/>
      <c r="AK27" s="61"/>
      <c r="AL27" s="61"/>
      <c r="AM27" s="61"/>
      <c r="AN27" s="61"/>
      <c r="AO27" s="61"/>
      <c r="AP27" s="61"/>
      <c r="AQ27" s="61"/>
      <c r="AR27" s="61"/>
      <c r="AS27" s="61"/>
      <c r="AT27" s="61"/>
      <c r="AU27" s="61"/>
      <c r="AV27" s="61"/>
      <c r="AW27" s="61"/>
      <c r="AX27" s="85"/>
    </row>
    <row r="28" spans="1:50" ht="153">
      <c r="A28" s="3"/>
      <c r="B28" s="33" t="s">
        <v>15</v>
      </c>
      <c r="C28" s="62" t="s">
        <v>203</v>
      </c>
      <c r="D28" s="62" t="s">
        <v>204</v>
      </c>
      <c r="E28" s="62" t="s">
        <v>205</v>
      </c>
      <c r="F28" s="62" t="s">
        <v>206</v>
      </c>
      <c r="G28" s="62" t="s">
        <v>207</v>
      </c>
      <c r="H28" s="62" t="s">
        <v>208</v>
      </c>
      <c r="I28" s="62">
        <v>0.36</v>
      </c>
      <c r="J28" s="62">
        <v>0.82</v>
      </c>
      <c r="K28" s="62">
        <v>2.59</v>
      </c>
      <c r="L28" s="62">
        <v>0.54</v>
      </c>
      <c r="M28" s="62">
        <v>1.3</v>
      </c>
      <c r="N28" s="62">
        <v>0.76</v>
      </c>
      <c r="O28" s="62">
        <v>3.09</v>
      </c>
      <c r="P28" s="62">
        <v>2.91</v>
      </c>
      <c r="Q28" s="62">
        <v>2.6</v>
      </c>
      <c r="R28" s="62">
        <v>2.62</v>
      </c>
      <c r="S28" s="62" t="s">
        <v>317</v>
      </c>
      <c r="T28" s="62" t="s">
        <v>318</v>
      </c>
      <c r="U28" s="62" t="s">
        <v>319</v>
      </c>
      <c r="V28" s="62" t="s">
        <v>320</v>
      </c>
      <c r="W28" s="62" t="s">
        <v>321</v>
      </c>
      <c r="X28" s="62" t="s">
        <v>322</v>
      </c>
      <c r="Y28" s="62" t="s">
        <v>323</v>
      </c>
      <c r="Z28" s="62" t="s">
        <v>324</v>
      </c>
      <c r="AA28" s="62">
        <v>2.36</v>
      </c>
      <c r="AB28" s="62">
        <v>0.87</v>
      </c>
      <c r="AC28" s="62">
        <v>0.78</v>
      </c>
      <c r="AD28" s="62">
        <v>0.66</v>
      </c>
      <c r="AE28" s="62">
        <v>0.97</v>
      </c>
      <c r="AF28" s="116" t="s">
        <v>708</v>
      </c>
      <c r="AG28" s="62" t="s">
        <v>709</v>
      </c>
      <c r="AH28" s="62" t="s">
        <v>710</v>
      </c>
      <c r="AI28" s="62">
        <v>1.48</v>
      </c>
      <c r="AJ28" s="62" t="s">
        <v>118</v>
      </c>
      <c r="AK28" s="62">
        <v>0.65</v>
      </c>
      <c r="AL28" s="62" t="s">
        <v>120</v>
      </c>
      <c r="AM28" s="62">
        <v>0.23</v>
      </c>
      <c r="AN28" s="62">
        <v>0.95</v>
      </c>
      <c r="AO28" s="62">
        <v>0.95</v>
      </c>
      <c r="AP28" s="62">
        <v>1.35</v>
      </c>
      <c r="AQ28" s="62" t="s">
        <v>446</v>
      </c>
      <c r="AR28" s="62">
        <v>0.34</v>
      </c>
      <c r="AS28" s="62" t="s">
        <v>447</v>
      </c>
      <c r="AT28" s="62">
        <v>1.1479999999999999</v>
      </c>
      <c r="AU28" s="62" t="s">
        <v>448</v>
      </c>
      <c r="AV28" s="62" t="s">
        <v>449</v>
      </c>
      <c r="AW28" s="62"/>
      <c r="AX28" s="86">
        <v>1.1479999999999999</v>
      </c>
    </row>
    <row r="29" spans="1:50" ht="68">
      <c r="A29" s="20"/>
      <c r="B29" s="33" t="s">
        <v>16</v>
      </c>
      <c r="C29" s="62" t="s">
        <v>209</v>
      </c>
      <c r="D29" s="62">
        <v>1.1599999999999999</v>
      </c>
      <c r="E29" s="62" t="s">
        <v>210</v>
      </c>
      <c r="F29" s="62">
        <v>0.28000000000000003</v>
      </c>
      <c r="G29" s="62" t="s">
        <v>211</v>
      </c>
      <c r="H29" s="62" t="s">
        <v>212</v>
      </c>
      <c r="I29" s="62">
        <v>0.34</v>
      </c>
      <c r="J29" s="62">
        <v>0.45</v>
      </c>
      <c r="K29" s="62">
        <v>0.47</v>
      </c>
      <c r="L29" s="62">
        <v>0.48</v>
      </c>
      <c r="M29" s="62">
        <v>0.52</v>
      </c>
      <c r="N29" s="62">
        <v>0.42</v>
      </c>
      <c r="O29" s="62">
        <v>3.81</v>
      </c>
      <c r="P29" s="62">
        <v>0.34</v>
      </c>
      <c r="Q29" s="62">
        <v>0.28000000000000003</v>
      </c>
      <c r="R29" s="62">
        <v>3.53</v>
      </c>
      <c r="S29" s="62" t="s">
        <v>325</v>
      </c>
      <c r="T29" s="62" t="s">
        <v>326</v>
      </c>
      <c r="U29" s="62" t="s">
        <v>327</v>
      </c>
      <c r="V29" s="62" t="s">
        <v>328</v>
      </c>
      <c r="W29" s="62" t="s">
        <v>329</v>
      </c>
      <c r="X29" s="62" t="s">
        <v>330</v>
      </c>
      <c r="Y29" s="62" t="s">
        <v>331</v>
      </c>
      <c r="Z29" s="62" t="s">
        <v>332</v>
      </c>
      <c r="AA29" s="62">
        <v>0.31</v>
      </c>
      <c r="AB29" s="62">
        <v>0.3</v>
      </c>
      <c r="AC29" s="62">
        <v>0.39</v>
      </c>
      <c r="AD29" s="62">
        <v>0.52</v>
      </c>
      <c r="AE29" s="62">
        <v>0.67</v>
      </c>
      <c r="AF29" s="116" t="s">
        <v>711</v>
      </c>
      <c r="AG29" s="62" t="s">
        <v>712</v>
      </c>
      <c r="AH29" s="62" t="s">
        <v>713</v>
      </c>
      <c r="AI29" s="62">
        <v>1.81</v>
      </c>
      <c r="AJ29" s="62" t="s">
        <v>118</v>
      </c>
      <c r="AK29" s="62" t="s">
        <v>119</v>
      </c>
      <c r="AL29" s="62" t="s">
        <v>121</v>
      </c>
      <c r="AM29" s="62">
        <v>0.18</v>
      </c>
      <c r="AN29" s="62">
        <v>0.5</v>
      </c>
      <c r="AO29" s="62" t="s">
        <v>124</v>
      </c>
      <c r="AP29" s="62">
        <v>0.87</v>
      </c>
      <c r="AQ29" s="62"/>
      <c r="AR29" s="62">
        <v>0.15</v>
      </c>
      <c r="AS29" s="62"/>
      <c r="AT29" s="62">
        <v>0.57999999999999996</v>
      </c>
      <c r="AU29" s="62"/>
      <c r="AV29" s="62"/>
      <c r="AW29" s="62"/>
      <c r="AX29" s="86">
        <v>0.57999999999999996</v>
      </c>
    </row>
    <row r="30" spans="1:50" ht="34">
      <c r="A30" s="3"/>
      <c r="B30" s="33" t="s">
        <v>17</v>
      </c>
      <c r="C30" s="62">
        <v>0.78</v>
      </c>
      <c r="D30" s="62">
        <v>0.89</v>
      </c>
      <c r="E30" s="62">
        <v>1.33</v>
      </c>
      <c r="F30" s="62">
        <v>0.67</v>
      </c>
      <c r="G30" s="62" t="s">
        <v>213</v>
      </c>
      <c r="H30" s="62" t="s">
        <v>214</v>
      </c>
      <c r="I30" s="62">
        <v>0.8</v>
      </c>
      <c r="J30" s="62">
        <v>1.25</v>
      </c>
      <c r="K30" s="62">
        <v>1.63</v>
      </c>
      <c r="L30" s="62">
        <v>4.4800000000000004</v>
      </c>
      <c r="M30" s="62">
        <v>3.21</v>
      </c>
      <c r="N30" s="62">
        <v>0.49</v>
      </c>
      <c r="O30" s="62">
        <v>2.37</v>
      </c>
      <c r="P30" s="62">
        <v>2.37</v>
      </c>
      <c r="Q30" s="62">
        <v>0.97</v>
      </c>
      <c r="R30" s="62">
        <v>2.37</v>
      </c>
      <c r="S30" s="62" t="s">
        <v>333</v>
      </c>
      <c r="T30" s="62" t="s">
        <v>334</v>
      </c>
      <c r="U30" s="62" t="s">
        <v>335</v>
      </c>
      <c r="V30" s="62" t="s">
        <v>336</v>
      </c>
      <c r="W30" s="62" t="s">
        <v>337</v>
      </c>
      <c r="X30" s="62" t="s">
        <v>338</v>
      </c>
      <c r="Y30" s="62" t="s">
        <v>339</v>
      </c>
      <c r="Z30" s="62" t="s">
        <v>336</v>
      </c>
      <c r="AA30" s="62">
        <v>1.28</v>
      </c>
      <c r="AB30" s="62">
        <v>1.1599999999999999</v>
      </c>
      <c r="AC30" s="62">
        <v>0.99</v>
      </c>
      <c r="AD30" s="62">
        <v>0.19</v>
      </c>
      <c r="AE30" s="62">
        <v>0.26</v>
      </c>
      <c r="AF30" s="116" t="s">
        <v>714</v>
      </c>
      <c r="AG30" s="62" t="s">
        <v>715</v>
      </c>
      <c r="AH30" s="62" t="s">
        <v>716</v>
      </c>
      <c r="AI30" s="62" t="s">
        <v>89</v>
      </c>
      <c r="AJ30" s="62">
        <v>0.5</v>
      </c>
      <c r="AK30" s="62">
        <v>0.8</v>
      </c>
      <c r="AL30" s="62">
        <v>0.6</v>
      </c>
      <c r="AM30" s="62">
        <v>0.28000000000000003</v>
      </c>
      <c r="AN30" s="62" t="s">
        <v>122</v>
      </c>
      <c r="AO30" s="62" t="s">
        <v>89</v>
      </c>
      <c r="AP30" s="62" t="s">
        <v>89</v>
      </c>
      <c r="AQ30" s="62">
        <v>0.24299999999999999</v>
      </c>
      <c r="AR30" s="62">
        <v>0.29899999999999999</v>
      </c>
      <c r="AS30" s="62" t="s">
        <v>450</v>
      </c>
      <c r="AT30" s="62">
        <v>0.28899999999999998</v>
      </c>
      <c r="AU30" s="62">
        <v>0.29899999999999999</v>
      </c>
      <c r="AV30" s="62"/>
      <c r="AW30" s="62"/>
      <c r="AX30" s="86"/>
    </row>
    <row r="31" spans="1:50" ht="68">
      <c r="A31" s="3"/>
      <c r="B31" s="33" t="s">
        <v>18</v>
      </c>
      <c r="C31" s="62" t="s">
        <v>215</v>
      </c>
      <c r="D31" s="62" t="s">
        <v>216</v>
      </c>
      <c r="E31" s="62" t="s">
        <v>217</v>
      </c>
      <c r="F31" s="62">
        <v>1.4</v>
      </c>
      <c r="G31" s="62">
        <v>1.2</v>
      </c>
      <c r="H31" s="62">
        <v>1.1000000000000001</v>
      </c>
      <c r="I31" s="62" t="s">
        <v>218</v>
      </c>
      <c r="J31" s="62" t="s">
        <v>219</v>
      </c>
      <c r="K31" s="62">
        <v>4</v>
      </c>
      <c r="L31" s="62">
        <v>2.6</v>
      </c>
      <c r="M31" s="62">
        <v>1.7</v>
      </c>
      <c r="N31" s="62">
        <v>2.6</v>
      </c>
      <c r="O31" s="62">
        <v>2.42</v>
      </c>
      <c r="P31" s="62">
        <v>1.7</v>
      </c>
      <c r="Q31" s="62">
        <v>0.72</v>
      </c>
      <c r="R31" s="62">
        <v>1.7</v>
      </c>
      <c r="S31" s="62" t="s">
        <v>340</v>
      </c>
      <c r="T31" s="62" t="s">
        <v>341</v>
      </c>
      <c r="U31" s="62" t="s">
        <v>342</v>
      </c>
      <c r="V31" s="62" t="s">
        <v>343</v>
      </c>
      <c r="W31" s="62" t="s">
        <v>344</v>
      </c>
      <c r="X31" s="62" t="s">
        <v>345</v>
      </c>
      <c r="Y31" s="62" t="s">
        <v>346</v>
      </c>
      <c r="Z31" s="62" t="s">
        <v>347</v>
      </c>
      <c r="AA31" s="62">
        <v>4.01</v>
      </c>
      <c r="AB31" s="62">
        <v>3.64</v>
      </c>
      <c r="AC31" s="62">
        <v>4.96</v>
      </c>
      <c r="AD31" s="62">
        <v>2.5</v>
      </c>
      <c r="AE31" s="62">
        <v>3.49</v>
      </c>
      <c r="AF31" s="116" t="s">
        <v>717</v>
      </c>
      <c r="AG31" s="62" t="s">
        <v>718</v>
      </c>
      <c r="AH31" s="62" t="s">
        <v>742</v>
      </c>
      <c r="AI31" s="62">
        <v>2.6</v>
      </c>
      <c r="AJ31" s="62">
        <v>1</v>
      </c>
      <c r="AK31" s="62">
        <v>1.5</v>
      </c>
      <c r="AL31" s="62">
        <v>2.6</v>
      </c>
      <c r="AM31" s="62">
        <v>1</v>
      </c>
      <c r="AN31" s="62" t="s">
        <v>123</v>
      </c>
      <c r="AO31" s="62">
        <v>1.1000000000000001</v>
      </c>
      <c r="AP31" s="62">
        <v>1.1000000000000001</v>
      </c>
      <c r="AQ31" s="62"/>
      <c r="AR31" s="62"/>
      <c r="AS31" s="62">
        <v>5</v>
      </c>
      <c r="AT31" s="62"/>
      <c r="AU31" s="62"/>
      <c r="AV31" s="62"/>
      <c r="AW31" s="62"/>
      <c r="AX31" s="86"/>
    </row>
    <row r="32" spans="1:50" ht="34">
      <c r="A32" s="3"/>
      <c r="B32" s="33" t="s">
        <v>19</v>
      </c>
      <c r="C32" s="62">
        <v>1.2</v>
      </c>
      <c r="D32" s="62" t="s">
        <v>220</v>
      </c>
      <c r="E32" s="62" t="s">
        <v>221</v>
      </c>
      <c r="F32" s="62">
        <v>1.5</v>
      </c>
      <c r="G32" s="62" t="s">
        <v>222</v>
      </c>
      <c r="H32" s="62" t="s">
        <v>223</v>
      </c>
      <c r="I32" s="62">
        <v>1.5</v>
      </c>
      <c r="J32" s="62" t="s">
        <v>224</v>
      </c>
      <c r="K32" s="62"/>
      <c r="L32" s="62"/>
      <c r="M32" s="62"/>
      <c r="N32" s="62"/>
      <c r="O32" s="62"/>
      <c r="P32" s="62"/>
      <c r="Q32" s="62"/>
      <c r="R32" s="62"/>
      <c r="S32" s="62" t="s">
        <v>348</v>
      </c>
      <c r="T32" s="62" t="s">
        <v>349</v>
      </c>
      <c r="U32" s="62" t="s">
        <v>350</v>
      </c>
      <c r="V32" s="62" t="s">
        <v>348</v>
      </c>
      <c r="W32" s="62" t="s">
        <v>351</v>
      </c>
      <c r="X32" s="62" t="s">
        <v>352</v>
      </c>
      <c r="Y32" s="62" t="s">
        <v>353</v>
      </c>
      <c r="Z32" s="62" t="s">
        <v>354</v>
      </c>
      <c r="AA32" s="62"/>
      <c r="AB32" s="62"/>
      <c r="AC32" s="62"/>
      <c r="AD32" s="62"/>
      <c r="AE32" s="62"/>
      <c r="AF32" s="116" t="s">
        <v>719</v>
      </c>
      <c r="AG32" s="62" t="s">
        <v>720</v>
      </c>
      <c r="AH32" s="62" t="s">
        <v>721</v>
      </c>
      <c r="AI32" s="62" t="s">
        <v>89</v>
      </c>
      <c r="AJ32" s="62" t="s">
        <v>89</v>
      </c>
      <c r="AK32" s="62" t="s">
        <v>89</v>
      </c>
      <c r="AL32" s="62" t="s">
        <v>89</v>
      </c>
      <c r="AM32" s="62" t="s">
        <v>89</v>
      </c>
      <c r="AN32" s="62" t="s">
        <v>89</v>
      </c>
      <c r="AO32" s="62" t="s">
        <v>89</v>
      </c>
      <c r="AP32" s="62" t="s">
        <v>89</v>
      </c>
      <c r="AQ32" s="62"/>
      <c r="AR32" s="62"/>
      <c r="AS32" s="62">
        <v>1.4</v>
      </c>
      <c r="AT32" s="62"/>
      <c r="AU32" s="62"/>
      <c r="AV32" s="62"/>
      <c r="AW32" s="62"/>
      <c r="AX32" s="86"/>
    </row>
    <row r="33" spans="1:50" ht="34">
      <c r="A33" s="3"/>
      <c r="B33" s="33" t="s">
        <v>20</v>
      </c>
      <c r="C33" s="62"/>
      <c r="D33" s="62"/>
      <c r="E33" s="62"/>
      <c r="F33" s="62"/>
      <c r="G33" s="62"/>
      <c r="H33" s="62"/>
      <c r="I33" s="62"/>
      <c r="J33" s="62"/>
      <c r="K33" s="62"/>
      <c r="L33" s="62"/>
      <c r="M33" s="62"/>
      <c r="N33" s="62"/>
      <c r="O33" s="62"/>
      <c r="P33" s="62"/>
      <c r="Q33" s="62"/>
      <c r="R33" s="62"/>
      <c r="S33" s="62" t="s">
        <v>138</v>
      </c>
      <c r="T33" s="62" t="s">
        <v>138</v>
      </c>
      <c r="U33" s="62" t="s">
        <v>138</v>
      </c>
      <c r="V33" s="62" t="s">
        <v>138</v>
      </c>
      <c r="W33" s="62" t="s">
        <v>138</v>
      </c>
      <c r="X33" s="62" t="s">
        <v>138</v>
      </c>
      <c r="Y33" s="62" t="s">
        <v>138</v>
      </c>
      <c r="Z33" s="62" t="s">
        <v>138</v>
      </c>
      <c r="AA33" s="62"/>
      <c r="AB33" s="62"/>
      <c r="AC33" s="62"/>
      <c r="AD33" s="62"/>
      <c r="AE33" s="62"/>
      <c r="AF33" s="116" t="s">
        <v>722</v>
      </c>
      <c r="AG33" s="62" t="s">
        <v>723</v>
      </c>
      <c r="AH33" s="62" t="s">
        <v>715</v>
      </c>
      <c r="AI33" s="62" t="s">
        <v>89</v>
      </c>
      <c r="AJ33" s="62" t="s">
        <v>89</v>
      </c>
      <c r="AK33" s="62" t="s">
        <v>89</v>
      </c>
      <c r="AL33" s="62" t="s">
        <v>89</v>
      </c>
      <c r="AM33" s="62" t="s">
        <v>89</v>
      </c>
      <c r="AN33" s="62" t="s">
        <v>89</v>
      </c>
      <c r="AO33" s="62" t="s">
        <v>89</v>
      </c>
      <c r="AP33" s="62" t="s">
        <v>89</v>
      </c>
      <c r="AQ33" s="62">
        <v>1.5</v>
      </c>
      <c r="AR33" s="62">
        <v>1.5</v>
      </c>
      <c r="AS33" s="62">
        <v>2</v>
      </c>
      <c r="AT33" s="62">
        <v>1.1599999999999999</v>
      </c>
      <c r="AU33" s="62">
        <v>1.52</v>
      </c>
      <c r="AV33" s="62">
        <v>1.1599999999999999</v>
      </c>
      <c r="AW33" s="62"/>
      <c r="AX33" s="86">
        <v>1.1599999999999999</v>
      </c>
    </row>
    <row r="34" spans="1:50" ht="85">
      <c r="A34" s="3"/>
      <c r="B34" s="33" t="s">
        <v>21</v>
      </c>
      <c r="C34" s="62"/>
      <c r="D34" s="62">
        <v>1.02</v>
      </c>
      <c r="E34" s="62">
        <v>1</v>
      </c>
      <c r="F34" s="62">
        <v>0.96</v>
      </c>
      <c r="G34" s="62">
        <v>0.62</v>
      </c>
      <c r="H34" s="62" t="s">
        <v>225</v>
      </c>
      <c r="I34" s="62">
        <v>1.07</v>
      </c>
      <c r="J34" s="62">
        <v>0.98</v>
      </c>
      <c r="K34" s="62"/>
      <c r="L34" s="62"/>
      <c r="M34" s="62"/>
      <c r="N34" s="62"/>
      <c r="O34" s="62"/>
      <c r="P34" s="62"/>
      <c r="Q34" s="62"/>
      <c r="R34" s="62"/>
      <c r="S34" s="62">
        <v>0.87</v>
      </c>
      <c r="T34" s="62">
        <v>0.98</v>
      </c>
      <c r="U34" s="62">
        <v>1.2</v>
      </c>
      <c r="V34" s="62">
        <v>0.57999999999999996</v>
      </c>
      <c r="W34" s="62">
        <v>0.85</v>
      </c>
      <c r="X34" s="62">
        <v>0.72</v>
      </c>
      <c r="Y34" s="62">
        <v>2.4500000000000002</v>
      </c>
      <c r="Z34" s="62">
        <v>0.65</v>
      </c>
      <c r="AA34" s="62"/>
      <c r="AB34" s="62"/>
      <c r="AC34" s="62"/>
      <c r="AD34" s="62"/>
      <c r="AE34" s="62"/>
      <c r="AF34" s="116" t="s">
        <v>724</v>
      </c>
      <c r="AG34" s="62" t="s">
        <v>743</v>
      </c>
      <c r="AH34" s="62" t="s">
        <v>725</v>
      </c>
      <c r="AI34" s="62" t="s">
        <v>89</v>
      </c>
      <c r="AJ34" s="62" t="s">
        <v>89</v>
      </c>
      <c r="AK34" s="62" t="s">
        <v>89</v>
      </c>
      <c r="AL34" s="62" t="s">
        <v>89</v>
      </c>
      <c r="AM34" s="62" t="s">
        <v>89</v>
      </c>
      <c r="AN34" s="62" t="s">
        <v>89</v>
      </c>
      <c r="AO34" s="62" t="s">
        <v>89</v>
      </c>
      <c r="AP34" s="62" t="s">
        <v>89</v>
      </c>
      <c r="AQ34" s="62">
        <v>1.5</v>
      </c>
      <c r="AR34" s="62">
        <v>1.5</v>
      </c>
      <c r="AS34" s="62">
        <v>2.2000000000000002</v>
      </c>
      <c r="AT34" s="62">
        <v>1.1599999999999999</v>
      </c>
      <c r="AU34" s="62">
        <v>1.9</v>
      </c>
      <c r="AV34" s="62">
        <v>2</v>
      </c>
      <c r="AW34" s="62"/>
      <c r="AX34" s="86">
        <v>1.1599999999999999</v>
      </c>
    </row>
    <row r="35" spans="1:50">
      <c r="A35" s="3"/>
      <c r="B35" s="33" t="s">
        <v>22</v>
      </c>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116"/>
      <c r="AG35" s="62"/>
      <c r="AH35" s="62"/>
      <c r="AI35" s="62"/>
      <c r="AJ35" s="62"/>
      <c r="AK35" s="62"/>
      <c r="AL35" s="62"/>
      <c r="AM35" s="62"/>
      <c r="AN35" s="62"/>
      <c r="AO35" s="62"/>
      <c r="AP35" s="62"/>
      <c r="AQ35" s="62"/>
      <c r="AR35" s="62"/>
      <c r="AS35" s="62"/>
      <c r="AT35" s="62"/>
      <c r="AU35" s="62"/>
      <c r="AV35" s="62"/>
      <c r="AW35" s="62"/>
      <c r="AX35" s="86"/>
    </row>
    <row r="36" spans="1:50" ht="88" customHeight="1" thickBot="1">
      <c r="A36" s="4"/>
      <c r="B36" s="37" t="s">
        <v>23</v>
      </c>
      <c r="C36" s="63" t="s">
        <v>226</v>
      </c>
      <c r="D36" s="63" t="s">
        <v>227</v>
      </c>
      <c r="E36" s="63" t="s">
        <v>228</v>
      </c>
      <c r="F36" s="63" t="s">
        <v>229</v>
      </c>
      <c r="G36" s="63" t="s">
        <v>226</v>
      </c>
      <c r="H36" s="63" t="s">
        <v>230</v>
      </c>
      <c r="I36" s="63" t="s">
        <v>226</v>
      </c>
      <c r="J36" s="63" t="s">
        <v>230</v>
      </c>
      <c r="K36" s="63"/>
      <c r="L36" s="63"/>
      <c r="M36" s="63"/>
      <c r="N36" s="63"/>
      <c r="O36" s="63"/>
      <c r="P36" s="63"/>
      <c r="Q36" s="63"/>
      <c r="R36" s="63"/>
      <c r="S36" s="63" t="s">
        <v>138</v>
      </c>
      <c r="T36" s="63" t="s">
        <v>138</v>
      </c>
      <c r="U36" s="63" t="s">
        <v>138</v>
      </c>
      <c r="V36" s="63" t="s">
        <v>138</v>
      </c>
      <c r="W36" s="63" t="s">
        <v>138</v>
      </c>
      <c r="X36" s="63" t="s">
        <v>138</v>
      </c>
      <c r="Y36" s="63" t="s">
        <v>138</v>
      </c>
      <c r="Z36" s="63" t="s">
        <v>138</v>
      </c>
      <c r="AA36" s="63"/>
      <c r="AB36" s="63"/>
      <c r="AC36" s="63"/>
      <c r="AD36" s="63"/>
      <c r="AE36" s="63"/>
      <c r="AF36" s="114" t="s">
        <v>726</v>
      </c>
      <c r="AG36" s="63" t="s">
        <v>727</v>
      </c>
      <c r="AH36" s="63" t="s">
        <v>728</v>
      </c>
      <c r="AI36" s="63" t="s">
        <v>125</v>
      </c>
      <c r="AJ36" s="63" t="s">
        <v>126</v>
      </c>
      <c r="AK36" s="63" t="s">
        <v>127</v>
      </c>
      <c r="AL36" s="63" t="s">
        <v>128</v>
      </c>
      <c r="AM36" s="63" t="s">
        <v>129</v>
      </c>
      <c r="AN36" s="63" t="s">
        <v>130</v>
      </c>
      <c r="AO36" s="63" t="s">
        <v>131</v>
      </c>
      <c r="AP36" s="63" t="s">
        <v>132</v>
      </c>
      <c r="AQ36" s="63"/>
      <c r="AR36" s="63"/>
      <c r="AS36" s="63"/>
      <c r="AT36" s="63">
        <v>0.57999999999999996</v>
      </c>
      <c r="AU36" s="63"/>
      <c r="AV36" s="63">
        <v>0.57999999999999996</v>
      </c>
      <c r="AW36" s="63"/>
      <c r="AX36" s="87"/>
    </row>
    <row r="37" spans="1:50" ht="70">
      <c r="A37" s="21" t="s">
        <v>48</v>
      </c>
      <c r="B37" s="38"/>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64"/>
      <c r="AS37" s="64"/>
      <c r="AT37" s="64"/>
      <c r="AU37" s="64"/>
      <c r="AV37" s="64"/>
      <c r="AW37" s="64"/>
      <c r="AX37" s="86"/>
    </row>
    <row r="38" spans="1:50" ht="62" customHeight="1">
      <c r="A38" s="5"/>
      <c r="B38" s="34" t="s">
        <v>64</v>
      </c>
      <c r="C38" s="65" t="s">
        <v>231</v>
      </c>
      <c r="D38" s="65" t="s">
        <v>232</v>
      </c>
      <c r="E38" s="65" t="s">
        <v>232</v>
      </c>
      <c r="F38" s="65" t="s">
        <v>232</v>
      </c>
      <c r="G38" s="65" t="s">
        <v>233</v>
      </c>
      <c r="H38" s="65" t="s">
        <v>234</v>
      </c>
      <c r="I38" s="65" t="s">
        <v>235</v>
      </c>
      <c r="J38" s="65" t="s">
        <v>236</v>
      </c>
      <c r="K38" s="65" t="s">
        <v>286</v>
      </c>
      <c r="L38" s="65" t="s">
        <v>286</v>
      </c>
      <c r="M38" s="65" t="s">
        <v>286</v>
      </c>
      <c r="N38" s="65" t="s">
        <v>286</v>
      </c>
      <c r="O38" s="65" t="s">
        <v>286</v>
      </c>
      <c r="P38" s="65" t="s">
        <v>286</v>
      </c>
      <c r="Q38" s="65" t="s">
        <v>286</v>
      </c>
      <c r="R38" s="65" t="s">
        <v>286</v>
      </c>
      <c r="S38" s="65" t="s">
        <v>355</v>
      </c>
      <c r="T38" s="65" t="s">
        <v>356</v>
      </c>
      <c r="U38" s="65" t="s">
        <v>357</v>
      </c>
      <c r="V38" s="65" t="s">
        <v>357</v>
      </c>
      <c r="W38" s="65" t="s">
        <v>355</v>
      </c>
      <c r="X38" s="65" t="s">
        <v>355</v>
      </c>
      <c r="Y38" s="65" t="s">
        <v>355</v>
      </c>
      <c r="Z38" s="65" t="s">
        <v>358</v>
      </c>
      <c r="AA38" s="65" t="s">
        <v>397</v>
      </c>
      <c r="AB38" s="65" t="s">
        <v>398</v>
      </c>
      <c r="AC38" s="65" t="s">
        <v>399</v>
      </c>
      <c r="AD38" s="65" t="s">
        <v>400</v>
      </c>
      <c r="AE38" s="65" t="s">
        <v>401</v>
      </c>
      <c r="AF38" s="65" t="s">
        <v>729</v>
      </c>
      <c r="AG38" s="65" t="s">
        <v>729</v>
      </c>
      <c r="AH38" s="65" t="s">
        <v>730</v>
      </c>
      <c r="AI38" s="65" t="s">
        <v>133</v>
      </c>
      <c r="AJ38" s="65" t="s">
        <v>139</v>
      </c>
      <c r="AK38" s="65" t="s">
        <v>143</v>
      </c>
      <c r="AL38" s="65" t="s">
        <v>146</v>
      </c>
      <c r="AM38" s="65" t="s">
        <v>149</v>
      </c>
      <c r="AN38" s="65" t="s">
        <v>154</v>
      </c>
      <c r="AO38" s="65" t="s">
        <v>159</v>
      </c>
      <c r="AP38" s="65" t="s">
        <v>163</v>
      </c>
      <c r="AQ38" s="65" t="s">
        <v>451</v>
      </c>
      <c r="AR38" s="65" t="s">
        <v>452</v>
      </c>
      <c r="AS38" s="65" t="s">
        <v>453</v>
      </c>
      <c r="AT38" s="65" t="s">
        <v>453</v>
      </c>
      <c r="AU38" s="65"/>
      <c r="AV38" s="65"/>
      <c r="AW38" s="65" t="s">
        <v>454</v>
      </c>
      <c r="AX38" s="94" t="s">
        <v>455</v>
      </c>
    </row>
    <row r="39" spans="1:50" ht="18" customHeight="1">
      <c r="A39" s="5"/>
      <c r="B39" s="38" t="s">
        <v>45</v>
      </c>
      <c r="C39" s="67">
        <v>19646</v>
      </c>
      <c r="D39" s="67">
        <v>5794</v>
      </c>
      <c r="E39" s="67">
        <v>11364</v>
      </c>
      <c r="F39" s="67">
        <v>7159</v>
      </c>
      <c r="G39" s="67">
        <v>22231</v>
      </c>
      <c r="H39" s="67">
        <v>10429</v>
      </c>
      <c r="I39" s="67">
        <v>10561</v>
      </c>
      <c r="J39" s="67">
        <v>16129</v>
      </c>
      <c r="K39" s="67">
        <v>3539.98</v>
      </c>
      <c r="L39" s="67">
        <v>5095.92</v>
      </c>
      <c r="M39" s="67">
        <v>4433.2700000000004</v>
      </c>
      <c r="N39" s="67">
        <v>2707.74</v>
      </c>
      <c r="O39" s="67">
        <v>3911.27</v>
      </c>
      <c r="P39" s="67">
        <v>3067.72</v>
      </c>
      <c r="Q39" s="67">
        <v>5904.51</v>
      </c>
      <c r="R39" s="67">
        <v>3633.63</v>
      </c>
      <c r="S39" s="67">
        <v>3656</v>
      </c>
      <c r="T39" s="67">
        <v>4552</v>
      </c>
      <c r="U39" s="67">
        <v>6942</v>
      </c>
      <c r="V39" s="67">
        <v>3847</v>
      </c>
      <c r="W39" s="67">
        <v>3656</v>
      </c>
      <c r="X39" s="67">
        <v>3323</v>
      </c>
      <c r="Y39" s="67">
        <v>10014</v>
      </c>
      <c r="Z39" s="67">
        <v>4538</v>
      </c>
      <c r="AA39" s="67">
        <v>2983</v>
      </c>
      <c r="AB39" s="67">
        <v>5791</v>
      </c>
      <c r="AC39" s="67">
        <v>3028</v>
      </c>
      <c r="AD39" s="67">
        <v>2347</v>
      </c>
      <c r="AE39" s="67">
        <v>4495</v>
      </c>
      <c r="AF39" s="67">
        <v>4197.2520000000004</v>
      </c>
      <c r="AG39" s="65">
        <v>2149.683</v>
      </c>
      <c r="AH39" s="65">
        <v>6230.03</v>
      </c>
      <c r="AI39" s="65">
        <v>2450</v>
      </c>
      <c r="AJ39" s="65">
        <v>5915.3</v>
      </c>
      <c r="AK39" s="65">
        <v>7057</v>
      </c>
      <c r="AL39" s="67">
        <v>7791</v>
      </c>
      <c r="AM39" s="67">
        <v>2919.59</v>
      </c>
      <c r="AN39" s="67">
        <v>3521.2</v>
      </c>
      <c r="AO39" s="67">
        <v>3753</v>
      </c>
      <c r="AP39" s="67">
        <v>5593.53</v>
      </c>
      <c r="AQ39" s="67"/>
      <c r="AR39" s="67"/>
      <c r="AS39" s="67"/>
      <c r="AT39" s="67"/>
      <c r="AU39" s="67"/>
      <c r="AV39" s="67"/>
      <c r="AW39" s="67"/>
      <c r="AX39" s="89"/>
    </row>
    <row r="40" spans="1:50" ht="56">
      <c r="A40" s="5"/>
      <c r="B40" s="34" t="s">
        <v>24</v>
      </c>
      <c r="C40" s="67">
        <v>54517</v>
      </c>
      <c r="D40" s="67">
        <v>15684</v>
      </c>
      <c r="E40" s="67">
        <v>31689</v>
      </c>
      <c r="F40" s="67">
        <v>19428</v>
      </c>
      <c r="G40" s="67">
        <v>66865</v>
      </c>
      <c r="H40" s="67">
        <v>26562</v>
      </c>
      <c r="I40" s="67">
        <v>19565</v>
      </c>
      <c r="J40" s="67">
        <v>49150</v>
      </c>
      <c r="K40" s="67">
        <v>13221.68</v>
      </c>
      <c r="L40" s="67">
        <v>24684.51</v>
      </c>
      <c r="M40" s="67">
        <v>19876.3</v>
      </c>
      <c r="N40" s="67">
        <v>29831.9</v>
      </c>
      <c r="O40" s="67">
        <v>13543.99</v>
      </c>
      <c r="P40" s="67">
        <v>11281.18</v>
      </c>
      <c r="Q40" s="67">
        <v>29831.9</v>
      </c>
      <c r="R40" s="67">
        <v>13870.63</v>
      </c>
      <c r="S40" s="67">
        <v>12945</v>
      </c>
      <c r="T40" s="67">
        <v>15997</v>
      </c>
      <c r="U40" s="67">
        <v>21683</v>
      </c>
      <c r="V40" s="67">
        <v>12598</v>
      </c>
      <c r="W40" s="67">
        <v>12945</v>
      </c>
      <c r="X40" s="67">
        <v>15481</v>
      </c>
      <c r="Y40" s="67">
        <v>41558</v>
      </c>
      <c r="Z40" s="67">
        <v>16742</v>
      </c>
      <c r="AA40" s="67">
        <v>16137</v>
      </c>
      <c r="AB40" s="67">
        <v>33067</v>
      </c>
      <c r="AC40" s="67">
        <v>15140</v>
      </c>
      <c r="AD40" s="67">
        <v>12490</v>
      </c>
      <c r="AE40" s="67">
        <v>17584</v>
      </c>
      <c r="AF40" s="67">
        <v>23727.420999999998</v>
      </c>
      <c r="AG40" s="65">
        <v>8672.0239999999994</v>
      </c>
      <c r="AH40" s="65">
        <v>23157.200000000001</v>
      </c>
      <c r="AI40" s="65">
        <v>8744</v>
      </c>
      <c r="AJ40" s="65">
        <v>25718</v>
      </c>
      <c r="AK40" s="65">
        <v>26137</v>
      </c>
      <c r="AL40" s="67">
        <v>33284</v>
      </c>
      <c r="AM40" s="67">
        <v>9781</v>
      </c>
      <c r="AN40" s="67">
        <v>12129</v>
      </c>
      <c r="AO40" s="67">
        <v>12209</v>
      </c>
      <c r="AP40" s="67">
        <v>22155</v>
      </c>
      <c r="AQ40" s="67" t="s">
        <v>456</v>
      </c>
      <c r="AR40" s="67" t="s">
        <v>457</v>
      </c>
      <c r="AS40" s="67" t="s">
        <v>458</v>
      </c>
      <c r="AT40" s="67" t="s">
        <v>459</v>
      </c>
      <c r="AU40" s="67" t="s">
        <v>460</v>
      </c>
      <c r="AV40" s="67" t="s">
        <v>461</v>
      </c>
      <c r="AW40" s="67" t="s">
        <v>462</v>
      </c>
      <c r="AX40" s="89" t="s">
        <v>463</v>
      </c>
    </row>
    <row r="41" spans="1:50" ht="17" customHeight="1">
      <c r="A41" s="5"/>
      <c r="B41" s="34" t="s">
        <v>46</v>
      </c>
      <c r="C41" s="68">
        <v>0.36</v>
      </c>
      <c r="D41" s="68">
        <v>0.37</v>
      </c>
      <c r="E41" s="68">
        <v>0.36</v>
      </c>
      <c r="F41" s="68">
        <v>0.37</v>
      </c>
      <c r="G41" s="68">
        <v>0.33</v>
      </c>
      <c r="H41" s="68">
        <v>0.39</v>
      </c>
      <c r="I41" s="68">
        <v>0.54</v>
      </c>
      <c r="J41" s="68">
        <v>0.33</v>
      </c>
      <c r="K41" s="68">
        <v>0.35</v>
      </c>
      <c r="L41" s="68">
        <v>0.43</v>
      </c>
      <c r="M41" s="68">
        <v>0.44</v>
      </c>
      <c r="N41" s="68">
        <v>0.35</v>
      </c>
      <c r="O41" s="68">
        <v>0.35</v>
      </c>
      <c r="P41" s="68">
        <v>0.73</v>
      </c>
      <c r="Q41" s="68">
        <v>0.35</v>
      </c>
      <c r="R41" s="68">
        <v>0.31</v>
      </c>
      <c r="S41" s="68">
        <v>0.31</v>
      </c>
      <c r="T41" s="68">
        <v>0.76</v>
      </c>
      <c r="U41" s="68">
        <v>0.42599999999999999</v>
      </c>
      <c r="V41" s="68">
        <v>0.66</v>
      </c>
      <c r="W41" s="68">
        <v>0.31</v>
      </c>
      <c r="X41" s="68">
        <v>0.44</v>
      </c>
      <c r="Y41" s="68">
        <v>0.76</v>
      </c>
      <c r="Z41" s="68">
        <v>0.55000000000000004</v>
      </c>
      <c r="AA41" s="68" t="s">
        <v>402</v>
      </c>
      <c r="AB41" s="68" t="s">
        <v>403</v>
      </c>
      <c r="AC41" s="68" t="s">
        <v>402</v>
      </c>
      <c r="AD41" s="68" t="s">
        <v>404</v>
      </c>
      <c r="AE41" s="68" t="s">
        <v>405</v>
      </c>
      <c r="AF41" s="68">
        <v>1.2090000000000001</v>
      </c>
      <c r="AG41" s="68">
        <v>1.95</v>
      </c>
      <c r="AH41" s="68">
        <v>1.2010000000000001</v>
      </c>
      <c r="AI41" s="68">
        <f>AI39/AI40</f>
        <v>0.28019213174748397</v>
      </c>
      <c r="AJ41" s="68">
        <f t="shared" ref="AJ41:AP41" si="0">AJ39/AJ40</f>
        <v>0.23000622132358661</v>
      </c>
      <c r="AK41" s="68">
        <f t="shared" si="0"/>
        <v>0.2700003825993802</v>
      </c>
      <c r="AL41" s="68">
        <f t="shared" si="0"/>
        <v>0.23407643312101911</v>
      </c>
      <c r="AM41" s="68">
        <f>AM39/AM40</f>
        <v>0.29849606379715776</v>
      </c>
      <c r="AN41" s="68">
        <f t="shared" si="0"/>
        <v>0.29031247423530382</v>
      </c>
      <c r="AO41" s="68">
        <f t="shared" si="0"/>
        <v>0.30739618314358258</v>
      </c>
      <c r="AP41" s="68">
        <f t="shared" si="0"/>
        <v>0.25247257955314828</v>
      </c>
      <c r="AQ41" s="68">
        <v>1863</v>
      </c>
      <c r="AR41" s="68">
        <v>3462</v>
      </c>
      <c r="AS41" s="68">
        <v>1717</v>
      </c>
      <c r="AT41" s="68">
        <v>833</v>
      </c>
      <c r="AU41" s="68">
        <v>4582</v>
      </c>
      <c r="AV41" s="68">
        <v>2962</v>
      </c>
      <c r="AW41" s="68">
        <v>2238</v>
      </c>
      <c r="AX41" s="88">
        <v>3091</v>
      </c>
    </row>
    <row r="42" spans="1:50">
      <c r="A42" s="5"/>
      <c r="B42" s="34" t="s">
        <v>25</v>
      </c>
      <c r="C42" s="65" t="s">
        <v>237</v>
      </c>
      <c r="D42" s="65" t="s">
        <v>237</v>
      </c>
      <c r="E42" s="65">
        <v>2.4</v>
      </c>
      <c r="F42" s="65" t="s">
        <v>238</v>
      </c>
      <c r="G42" s="65" t="s">
        <v>239</v>
      </c>
      <c r="H42" s="65" t="s">
        <v>240</v>
      </c>
      <c r="I42" s="65" t="s">
        <v>237</v>
      </c>
      <c r="J42" s="65" t="s">
        <v>241</v>
      </c>
      <c r="K42" s="65">
        <v>4</v>
      </c>
      <c r="L42" s="65">
        <v>2</v>
      </c>
      <c r="M42" s="65">
        <v>3</v>
      </c>
      <c r="N42" s="65">
        <v>3</v>
      </c>
      <c r="O42" s="65">
        <v>2</v>
      </c>
      <c r="P42" s="65">
        <v>3</v>
      </c>
      <c r="Q42" s="65">
        <v>5</v>
      </c>
      <c r="R42" s="65">
        <v>4</v>
      </c>
      <c r="S42" s="65" t="s">
        <v>359</v>
      </c>
      <c r="T42" s="65">
        <v>3</v>
      </c>
      <c r="U42" s="65">
        <v>2</v>
      </c>
      <c r="V42" s="65" t="s">
        <v>359</v>
      </c>
      <c r="W42" s="65" t="s">
        <v>359</v>
      </c>
      <c r="X42" s="65" t="s">
        <v>360</v>
      </c>
      <c r="Y42" s="65" t="s">
        <v>359</v>
      </c>
      <c r="Z42" s="65">
        <v>2</v>
      </c>
      <c r="AA42" s="65">
        <v>3</v>
      </c>
      <c r="AB42" s="65">
        <v>3</v>
      </c>
      <c r="AC42" s="65">
        <v>3</v>
      </c>
      <c r="AD42" s="65">
        <v>4</v>
      </c>
      <c r="AE42" s="65">
        <v>2</v>
      </c>
      <c r="AF42" s="65">
        <v>4</v>
      </c>
      <c r="AG42" s="65">
        <v>1</v>
      </c>
      <c r="AH42" s="65">
        <v>4</v>
      </c>
      <c r="AI42" s="65">
        <v>3</v>
      </c>
      <c r="AJ42" s="65">
        <v>4</v>
      </c>
      <c r="AK42" s="65">
        <v>4</v>
      </c>
      <c r="AL42" s="65">
        <v>3</v>
      </c>
      <c r="AM42" s="65">
        <v>3</v>
      </c>
      <c r="AN42" s="65" t="s">
        <v>155</v>
      </c>
      <c r="AO42" s="65">
        <v>4</v>
      </c>
      <c r="AP42" s="65">
        <v>4</v>
      </c>
      <c r="AQ42" s="65">
        <v>5890</v>
      </c>
      <c r="AR42" s="65">
        <v>25101</v>
      </c>
      <c r="AS42" s="65">
        <v>7622</v>
      </c>
      <c r="AT42" s="65">
        <v>10724</v>
      </c>
      <c r="AU42" s="65">
        <v>16453</v>
      </c>
      <c r="AV42" s="65">
        <v>10727</v>
      </c>
      <c r="AW42" s="65">
        <v>10728</v>
      </c>
      <c r="AX42" s="88">
        <v>10727</v>
      </c>
    </row>
    <row r="43" spans="1:50" ht="17" customHeight="1">
      <c r="A43" s="5"/>
      <c r="B43" s="34" t="s">
        <v>26</v>
      </c>
      <c r="C43" s="69">
        <v>8</v>
      </c>
      <c r="D43" s="69">
        <v>2</v>
      </c>
      <c r="E43" s="69">
        <v>5</v>
      </c>
      <c r="F43" s="69">
        <v>3</v>
      </c>
      <c r="G43" s="69">
        <v>5</v>
      </c>
      <c r="H43" s="69">
        <v>3</v>
      </c>
      <c r="I43" s="69">
        <v>7</v>
      </c>
      <c r="J43" s="69">
        <v>8</v>
      </c>
      <c r="K43" s="69">
        <v>330</v>
      </c>
      <c r="L43" s="69">
        <v>804</v>
      </c>
      <c r="M43" s="69">
        <v>856</v>
      </c>
      <c r="N43" s="69">
        <v>367</v>
      </c>
      <c r="O43" s="69">
        <v>666</v>
      </c>
      <c r="P43" s="69">
        <v>498</v>
      </c>
      <c r="Q43" s="69">
        <v>1075</v>
      </c>
      <c r="R43" s="69">
        <v>560</v>
      </c>
      <c r="S43" s="69">
        <v>530</v>
      </c>
      <c r="T43" s="69">
        <v>622</v>
      </c>
      <c r="U43" s="69">
        <v>521</v>
      </c>
      <c r="V43" s="69">
        <v>540</v>
      </c>
      <c r="W43" s="69">
        <v>640</v>
      </c>
      <c r="X43" s="69">
        <v>2</v>
      </c>
      <c r="Y43" s="69">
        <v>680</v>
      </c>
      <c r="Z43" s="69">
        <v>500</v>
      </c>
      <c r="AA43" s="69">
        <v>166</v>
      </c>
      <c r="AB43" s="69">
        <v>315</v>
      </c>
      <c r="AC43" s="69">
        <v>338</v>
      </c>
      <c r="AD43" s="69">
        <v>278</v>
      </c>
      <c r="AE43" s="69">
        <v>330</v>
      </c>
      <c r="AF43" s="69">
        <v>570</v>
      </c>
      <c r="AG43" s="65">
        <v>220</v>
      </c>
      <c r="AH43" s="65">
        <v>469</v>
      </c>
      <c r="AI43" s="65">
        <v>650</v>
      </c>
      <c r="AJ43" s="65">
        <v>1100</v>
      </c>
      <c r="AK43" s="65">
        <v>800</v>
      </c>
      <c r="AL43" s="69">
        <v>1350</v>
      </c>
      <c r="AM43" s="69">
        <v>700</v>
      </c>
      <c r="AN43" s="69">
        <v>450</v>
      </c>
      <c r="AO43" s="69">
        <v>900</v>
      </c>
      <c r="AP43" s="69">
        <v>450</v>
      </c>
      <c r="AQ43" s="69">
        <v>0.32</v>
      </c>
      <c r="AR43" s="69">
        <v>0.14000000000000001</v>
      </c>
      <c r="AS43" s="69">
        <v>0.94</v>
      </c>
      <c r="AT43" s="69">
        <v>7.0000000000000007E-2</v>
      </c>
      <c r="AU43" s="69">
        <v>0.28000000000000003</v>
      </c>
      <c r="AV43" s="69">
        <v>0.27</v>
      </c>
      <c r="AW43" s="69">
        <v>0.21</v>
      </c>
      <c r="AX43" s="89">
        <v>0.28000000000000003</v>
      </c>
    </row>
    <row r="44" spans="1:50" ht="70" customHeight="1">
      <c r="A44" s="5"/>
      <c r="B44" s="34" t="s">
        <v>27</v>
      </c>
      <c r="C44" s="65" t="s">
        <v>242</v>
      </c>
      <c r="D44" s="65" t="s">
        <v>243</v>
      </c>
      <c r="E44" s="65" t="s">
        <v>244</v>
      </c>
      <c r="F44" s="65" t="s">
        <v>244</v>
      </c>
      <c r="G44" s="65" t="s">
        <v>244</v>
      </c>
      <c r="H44" s="65" t="s">
        <v>244</v>
      </c>
      <c r="I44" s="65" t="s">
        <v>245</v>
      </c>
      <c r="J44" s="65" t="s">
        <v>246</v>
      </c>
      <c r="K44" s="65" t="s">
        <v>287</v>
      </c>
      <c r="L44" s="65" t="s">
        <v>287</v>
      </c>
      <c r="M44" s="65" t="s">
        <v>287</v>
      </c>
      <c r="N44" s="65" t="s">
        <v>287</v>
      </c>
      <c r="O44" s="65" t="s">
        <v>287</v>
      </c>
      <c r="P44" s="65" t="s">
        <v>287</v>
      </c>
      <c r="Q44" s="65" t="s">
        <v>287</v>
      </c>
      <c r="R44" s="65" t="s">
        <v>287</v>
      </c>
      <c r="S44" s="65" t="s">
        <v>361</v>
      </c>
      <c r="T44" s="65" t="s">
        <v>362</v>
      </c>
      <c r="U44" s="65" t="s">
        <v>363</v>
      </c>
      <c r="V44" s="65" t="s">
        <v>362</v>
      </c>
      <c r="W44" s="65" t="s">
        <v>364</v>
      </c>
      <c r="X44" s="65" t="s">
        <v>365</v>
      </c>
      <c r="Y44" s="65" t="s">
        <v>366</v>
      </c>
      <c r="Z44" s="65" t="s">
        <v>365</v>
      </c>
      <c r="AA44" s="65" t="s">
        <v>406</v>
      </c>
      <c r="AB44" s="65" t="s">
        <v>407</v>
      </c>
      <c r="AC44" s="65" t="s">
        <v>408</v>
      </c>
      <c r="AD44" s="65" t="s">
        <v>409</v>
      </c>
      <c r="AE44" s="65" t="s">
        <v>410</v>
      </c>
      <c r="AF44" s="65" t="s">
        <v>731</v>
      </c>
      <c r="AG44" s="65" t="s">
        <v>732</v>
      </c>
      <c r="AH44" s="65" t="s">
        <v>733</v>
      </c>
      <c r="AI44" s="65" t="s">
        <v>134</v>
      </c>
      <c r="AJ44" s="65" t="s">
        <v>140</v>
      </c>
      <c r="AK44" s="65" t="s">
        <v>144</v>
      </c>
      <c r="AL44" s="65" t="s">
        <v>134</v>
      </c>
      <c r="AM44" s="65" t="s">
        <v>150</v>
      </c>
      <c r="AN44" s="65" t="s">
        <v>156</v>
      </c>
      <c r="AO44" s="65" t="s">
        <v>160</v>
      </c>
      <c r="AP44" s="65" t="s">
        <v>164</v>
      </c>
      <c r="AQ44" s="65">
        <v>4</v>
      </c>
      <c r="AR44" s="65">
        <v>4</v>
      </c>
      <c r="AS44" s="65" t="s">
        <v>360</v>
      </c>
      <c r="AT44" s="65">
        <v>2.1</v>
      </c>
      <c r="AU44" s="65">
        <v>2</v>
      </c>
      <c r="AV44" s="65">
        <v>4</v>
      </c>
      <c r="AW44" s="65">
        <v>3</v>
      </c>
      <c r="AX44" s="89">
        <v>3</v>
      </c>
    </row>
    <row r="45" spans="1:50" ht="70" customHeight="1">
      <c r="A45" s="5"/>
      <c r="B45" s="34" t="s">
        <v>28</v>
      </c>
      <c r="C45" s="65" t="s">
        <v>247</v>
      </c>
      <c r="D45" s="65" t="s">
        <v>248</v>
      </c>
      <c r="E45" s="65" t="s">
        <v>249</v>
      </c>
      <c r="F45" s="65" t="s">
        <v>248</v>
      </c>
      <c r="G45" s="65" t="s">
        <v>248</v>
      </c>
      <c r="H45" s="65" t="s">
        <v>248</v>
      </c>
      <c r="I45" s="65" t="s">
        <v>250</v>
      </c>
      <c r="J45" s="65" t="s">
        <v>248</v>
      </c>
      <c r="K45" s="65" t="s">
        <v>288</v>
      </c>
      <c r="L45" s="65" t="s">
        <v>289</v>
      </c>
      <c r="M45" s="65" t="s">
        <v>288</v>
      </c>
      <c r="N45" s="65" t="s">
        <v>290</v>
      </c>
      <c r="O45" s="65" t="s">
        <v>288</v>
      </c>
      <c r="P45" s="65" t="s">
        <v>288</v>
      </c>
      <c r="Q45" s="65" t="s">
        <v>288</v>
      </c>
      <c r="R45" s="65" t="s">
        <v>288</v>
      </c>
      <c r="S45" s="65" t="s">
        <v>367</v>
      </c>
      <c r="T45" s="65" t="s">
        <v>368</v>
      </c>
      <c r="U45" s="65" t="s">
        <v>369</v>
      </c>
      <c r="V45" s="65" t="s">
        <v>368</v>
      </c>
      <c r="W45" s="65" t="s">
        <v>370</v>
      </c>
      <c r="X45" s="65" t="s">
        <v>371</v>
      </c>
      <c r="Y45" s="65" t="s">
        <v>372</v>
      </c>
      <c r="Z45" s="65" t="s">
        <v>372</v>
      </c>
      <c r="AA45" s="65" t="s">
        <v>411</v>
      </c>
      <c r="AB45" s="65" t="s">
        <v>412</v>
      </c>
      <c r="AC45" s="65" t="s">
        <v>413</v>
      </c>
      <c r="AD45" s="65" t="s">
        <v>414</v>
      </c>
      <c r="AE45" s="65" t="s">
        <v>415</v>
      </c>
      <c r="AF45" s="65" t="s">
        <v>734</v>
      </c>
      <c r="AG45" s="65" t="s">
        <v>735</v>
      </c>
      <c r="AH45" s="65" t="s">
        <v>736</v>
      </c>
      <c r="AI45" s="65" t="s">
        <v>135</v>
      </c>
      <c r="AJ45" s="65" t="s">
        <v>135</v>
      </c>
      <c r="AK45" s="65" t="s">
        <v>135</v>
      </c>
      <c r="AL45" s="65" t="s">
        <v>135</v>
      </c>
      <c r="AM45" s="65" t="s">
        <v>151</v>
      </c>
      <c r="AN45" s="65" t="s">
        <v>135</v>
      </c>
      <c r="AO45" s="65" t="s">
        <v>135</v>
      </c>
      <c r="AP45" s="65" t="s">
        <v>135</v>
      </c>
      <c r="AQ45" s="65">
        <v>100</v>
      </c>
      <c r="AR45" s="65">
        <v>427</v>
      </c>
      <c r="AS45" s="65"/>
      <c r="AT45" s="65">
        <v>44</v>
      </c>
      <c r="AU45" s="65">
        <v>451</v>
      </c>
      <c r="AV45" s="65">
        <v>163</v>
      </c>
      <c r="AW45" s="65" t="s">
        <v>464</v>
      </c>
      <c r="AX45" s="89">
        <v>496</v>
      </c>
    </row>
    <row r="46" spans="1:50" ht="70" customHeight="1">
      <c r="A46" s="5"/>
      <c r="B46" s="34" t="s">
        <v>29</v>
      </c>
      <c r="C46" s="65" t="s">
        <v>251</v>
      </c>
      <c r="D46" s="65" t="s">
        <v>251</v>
      </c>
      <c r="E46" s="65" t="s">
        <v>252</v>
      </c>
      <c r="F46" s="65" t="s">
        <v>251</v>
      </c>
      <c r="G46" s="65" t="s">
        <v>253</v>
      </c>
      <c r="H46" s="65" t="s">
        <v>254</v>
      </c>
      <c r="I46" s="65" t="s">
        <v>255</v>
      </c>
      <c r="J46" s="65" t="s">
        <v>251</v>
      </c>
      <c r="K46" s="65" t="s">
        <v>291</v>
      </c>
      <c r="L46" s="65" t="s">
        <v>291</v>
      </c>
      <c r="M46" s="65" t="s">
        <v>291</v>
      </c>
      <c r="N46" s="65" t="s">
        <v>291</v>
      </c>
      <c r="O46" s="65" t="s">
        <v>291</v>
      </c>
      <c r="P46" s="65" t="s">
        <v>291</v>
      </c>
      <c r="Q46" s="65" t="s">
        <v>291</v>
      </c>
      <c r="R46" s="65" t="s">
        <v>291</v>
      </c>
      <c r="S46" s="65" t="s">
        <v>373</v>
      </c>
      <c r="T46" s="65" t="s">
        <v>368</v>
      </c>
      <c r="U46" s="65" t="s">
        <v>374</v>
      </c>
      <c r="V46" s="65" t="s">
        <v>375</v>
      </c>
      <c r="W46" s="65" t="s">
        <v>376</v>
      </c>
      <c r="X46" s="65" t="s">
        <v>377</v>
      </c>
      <c r="Y46" s="65" t="s">
        <v>377</v>
      </c>
      <c r="Z46" s="65" t="s">
        <v>375</v>
      </c>
      <c r="AA46" s="65" t="s">
        <v>416</v>
      </c>
      <c r="AB46" s="65" t="s">
        <v>417</v>
      </c>
      <c r="AC46" s="65" t="s">
        <v>416</v>
      </c>
      <c r="AD46" s="65" t="s">
        <v>416</v>
      </c>
      <c r="AE46" s="65" t="s">
        <v>418</v>
      </c>
      <c r="AF46" s="65" t="s">
        <v>737</v>
      </c>
      <c r="AG46" s="65" t="s">
        <v>737</v>
      </c>
      <c r="AH46" s="65" t="s">
        <v>738</v>
      </c>
      <c r="AI46" s="65" t="s">
        <v>136</v>
      </c>
      <c r="AJ46" s="65" t="s">
        <v>141</v>
      </c>
      <c r="AK46" s="65" t="s">
        <v>136</v>
      </c>
      <c r="AL46" s="65" t="s">
        <v>147</v>
      </c>
      <c r="AM46" s="65" t="s">
        <v>152</v>
      </c>
      <c r="AN46" s="65" t="s">
        <v>157</v>
      </c>
      <c r="AO46" s="65" t="s">
        <v>161</v>
      </c>
      <c r="AP46" s="65" t="s">
        <v>165</v>
      </c>
      <c r="AQ46" s="65" t="s">
        <v>465</v>
      </c>
      <c r="AR46" s="65" t="s">
        <v>466</v>
      </c>
      <c r="AS46" s="65" t="s">
        <v>467</v>
      </c>
      <c r="AT46" s="65" t="s">
        <v>468</v>
      </c>
      <c r="AU46" s="65" t="s">
        <v>469</v>
      </c>
      <c r="AV46" s="65" t="s">
        <v>470</v>
      </c>
      <c r="AW46" s="65" t="s">
        <v>471</v>
      </c>
      <c r="AX46" s="90" t="s">
        <v>472</v>
      </c>
    </row>
    <row r="47" spans="1:50" ht="70" customHeight="1">
      <c r="A47" s="5"/>
      <c r="B47" s="34" t="s">
        <v>47</v>
      </c>
      <c r="C47" s="65" t="s">
        <v>256</v>
      </c>
      <c r="D47" s="65" t="s">
        <v>257</v>
      </c>
      <c r="E47" s="65" t="s">
        <v>258</v>
      </c>
      <c r="F47" s="65" t="s">
        <v>258</v>
      </c>
      <c r="G47" s="65" t="s">
        <v>258</v>
      </c>
      <c r="H47" s="65" t="s">
        <v>259</v>
      </c>
      <c r="I47" s="65" t="s">
        <v>258</v>
      </c>
      <c r="J47" s="65" t="s">
        <v>260</v>
      </c>
      <c r="K47" s="65" t="s">
        <v>292</v>
      </c>
      <c r="L47" s="65" t="s">
        <v>292</v>
      </c>
      <c r="M47" s="65" t="s">
        <v>292</v>
      </c>
      <c r="N47" s="65" t="s">
        <v>292</v>
      </c>
      <c r="O47" s="65" t="s">
        <v>292</v>
      </c>
      <c r="P47" s="65" t="s">
        <v>292</v>
      </c>
      <c r="Q47" s="65" t="s">
        <v>292</v>
      </c>
      <c r="R47" s="65" t="s">
        <v>292</v>
      </c>
      <c r="S47" s="65" t="s">
        <v>378</v>
      </c>
      <c r="T47" s="65" t="s">
        <v>379</v>
      </c>
      <c r="U47" s="65" t="s">
        <v>380</v>
      </c>
      <c r="V47" s="65" t="s">
        <v>381</v>
      </c>
      <c r="W47" s="65" t="s">
        <v>381</v>
      </c>
      <c r="X47" s="65" t="s">
        <v>381</v>
      </c>
      <c r="Y47" s="65" t="s">
        <v>381</v>
      </c>
      <c r="Z47" s="65" t="s">
        <v>381</v>
      </c>
      <c r="AA47" s="65" t="s">
        <v>419</v>
      </c>
      <c r="AB47" s="65" t="s">
        <v>420</v>
      </c>
      <c r="AC47" s="65" t="s">
        <v>421</v>
      </c>
      <c r="AD47" s="65" t="s">
        <v>421</v>
      </c>
      <c r="AE47" s="65" t="s">
        <v>422</v>
      </c>
      <c r="AF47" s="65" t="s">
        <v>739</v>
      </c>
      <c r="AG47" s="65" t="s">
        <v>740</v>
      </c>
      <c r="AH47" s="65" t="s">
        <v>739</v>
      </c>
      <c r="AI47" s="65" t="s">
        <v>137</v>
      </c>
      <c r="AJ47" s="65" t="s">
        <v>142</v>
      </c>
      <c r="AK47" s="65" t="s">
        <v>145</v>
      </c>
      <c r="AL47" s="65" t="s">
        <v>148</v>
      </c>
      <c r="AM47" s="65" t="s">
        <v>153</v>
      </c>
      <c r="AN47" s="65" t="s">
        <v>158</v>
      </c>
      <c r="AO47" s="65" t="s">
        <v>162</v>
      </c>
      <c r="AP47" s="65" t="s">
        <v>166</v>
      </c>
      <c r="AQ47" s="65" t="s">
        <v>473</v>
      </c>
      <c r="AR47" s="65" t="s">
        <v>474</v>
      </c>
      <c r="AS47" s="65" t="s">
        <v>475</v>
      </c>
      <c r="AT47" s="65" t="s">
        <v>476</v>
      </c>
      <c r="AU47" s="65" t="s">
        <v>477</v>
      </c>
      <c r="AV47" s="65" t="s">
        <v>478</v>
      </c>
      <c r="AW47" s="65" t="s">
        <v>479</v>
      </c>
      <c r="AX47" s="90" t="s">
        <v>480</v>
      </c>
    </row>
    <row r="48" spans="1:50" ht="17" customHeight="1">
      <c r="A48" s="5"/>
      <c r="B48" s="38" t="s">
        <v>30</v>
      </c>
      <c r="C48" s="65">
        <v>111.2</v>
      </c>
      <c r="D48" s="65">
        <v>174.2</v>
      </c>
      <c r="E48" s="65">
        <v>158.5</v>
      </c>
      <c r="F48" s="65">
        <v>162.80000000000001</v>
      </c>
      <c r="G48" s="65">
        <v>111.9</v>
      </c>
      <c r="H48" s="65">
        <v>179.6</v>
      </c>
      <c r="I48" s="65">
        <v>175.6</v>
      </c>
      <c r="J48" s="65">
        <v>86.7</v>
      </c>
      <c r="K48" s="65">
        <v>149.79</v>
      </c>
      <c r="L48" s="65">
        <v>131.16</v>
      </c>
      <c r="M48" s="65">
        <v>166.52</v>
      </c>
      <c r="N48" s="65">
        <v>169.7</v>
      </c>
      <c r="O48" s="65">
        <v>151.66</v>
      </c>
      <c r="P48" s="65">
        <v>196.01</v>
      </c>
      <c r="Q48" s="65">
        <v>126.28</v>
      </c>
      <c r="R48" s="65">
        <v>118.21</v>
      </c>
      <c r="S48" s="65">
        <v>169.9</v>
      </c>
      <c r="T48" s="65">
        <v>140.61000000000001</v>
      </c>
      <c r="U48" s="65">
        <v>150.65</v>
      </c>
      <c r="V48" s="65">
        <v>154.65</v>
      </c>
      <c r="W48" s="65">
        <v>182.15</v>
      </c>
      <c r="X48" s="65">
        <v>236.63</v>
      </c>
      <c r="Y48" s="65">
        <v>200.47</v>
      </c>
      <c r="Z48" s="65">
        <v>171.17</v>
      </c>
      <c r="AA48" s="65">
        <v>131</v>
      </c>
      <c r="AB48" s="65">
        <v>246.86</v>
      </c>
      <c r="AC48" s="65">
        <v>149.28</v>
      </c>
      <c r="AD48" s="65">
        <v>37.200000000000003</v>
      </c>
      <c r="AE48" s="65">
        <v>92.82</v>
      </c>
      <c r="AF48" s="65">
        <v>1269.43</v>
      </c>
      <c r="AG48" s="65">
        <v>1343.64</v>
      </c>
      <c r="AH48" s="65">
        <v>771.52</v>
      </c>
      <c r="AI48" s="65">
        <v>318.89999999999998</v>
      </c>
      <c r="AJ48" s="65">
        <v>162.5</v>
      </c>
      <c r="AK48" s="65">
        <v>162.1</v>
      </c>
      <c r="AL48" s="65">
        <v>140.69999999999999</v>
      </c>
      <c r="AM48" s="65">
        <v>157.6</v>
      </c>
      <c r="AN48" s="65">
        <v>180.1</v>
      </c>
      <c r="AO48" s="65">
        <v>184.4</v>
      </c>
      <c r="AP48" s="65">
        <v>156.1</v>
      </c>
      <c r="AQ48" s="65" t="s">
        <v>481</v>
      </c>
      <c r="AR48" s="65" t="s">
        <v>482</v>
      </c>
      <c r="AS48" s="65" t="s">
        <v>481</v>
      </c>
      <c r="AT48" s="65" t="s">
        <v>481</v>
      </c>
      <c r="AU48" s="65" t="s">
        <v>483</v>
      </c>
      <c r="AV48" s="65" t="s">
        <v>484</v>
      </c>
      <c r="AW48" s="65" t="s">
        <v>481</v>
      </c>
      <c r="AX48" s="91" t="s">
        <v>481</v>
      </c>
    </row>
    <row r="49" spans="1:50" ht="17" customHeight="1">
      <c r="A49" s="5"/>
      <c r="B49" s="38" t="s">
        <v>31</v>
      </c>
      <c r="C49" s="65">
        <v>60.9</v>
      </c>
      <c r="D49" s="65">
        <v>97.8</v>
      </c>
      <c r="E49" s="65">
        <v>104.2</v>
      </c>
      <c r="F49" s="65">
        <v>88.2</v>
      </c>
      <c r="G49" s="65">
        <v>59.5</v>
      </c>
      <c r="H49" s="65">
        <v>98.7</v>
      </c>
      <c r="I49" s="65">
        <v>112</v>
      </c>
      <c r="J49" s="65">
        <v>61.9</v>
      </c>
      <c r="K49" s="65">
        <v>102.32</v>
      </c>
      <c r="L49" s="65">
        <v>48.41</v>
      </c>
      <c r="M49" s="65">
        <v>86.42</v>
      </c>
      <c r="N49" s="65">
        <v>92.35</v>
      </c>
      <c r="O49" s="65">
        <v>103.69</v>
      </c>
      <c r="P49" s="65">
        <v>99.58</v>
      </c>
      <c r="Q49" s="65">
        <v>73.27</v>
      </c>
      <c r="R49" s="65">
        <v>72.239999999999995</v>
      </c>
      <c r="S49" s="65">
        <v>135.05000000000001</v>
      </c>
      <c r="T49" s="65">
        <v>131.21</v>
      </c>
      <c r="U49" s="65">
        <v>139.143</v>
      </c>
      <c r="V49" s="65">
        <v>145.35</v>
      </c>
      <c r="W49" s="65">
        <v>170.71</v>
      </c>
      <c r="X49" s="65">
        <v>213.01499999999999</v>
      </c>
      <c r="Y49" s="65">
        <v>185.68</v>
      </c>
      <c r="Z49" s="65">
        <v>149.54</v>
      </c>
      <c r="AA49" s="65">
        <v>109.13</v>
      </c>
      <c r="AB49" s="65">
        <v>138.82</v>
      </c>
      <c r="AC49" s="65">
        <v>121.08</v>
      </c>
      <c r="AD49" s="65">
        <v>24.85</v>
      </c>
      <c r="AE49" s="65">
        <v>69.48</v>
      </c>
      <c r="AF49" s="65">
        <v>1145.1099999999999</v>
      </c>
      <c r="AG49" s="65">
        <v>1267.45</v>
      </c>
      <c r="AH49" s="65">
        <v>314.88</v>
      </c>
      <c r="AI49" s="65">
        <v>224.7</v>
      </c>
      <c r="AJ49" s="65">
        <v>74</v>
      </c>
      <c r="AK49" s="65">
        <v>103.2</v>
      </c>
      <c r="AL49" s="65">
        <v>79.2</v>
      </c>
      <c r="AM49" s="65">
        <v>92.4</v>
      </c>
      <c r="AN49" s="65">
        <v>118.6</v>
      </c>
      <c r="AO49" s="65">
        <v>136.1</v>
      </c>
      <c r="AP49" s="65">
        <v>110.5</v>
      </c>
      <c r="AQ49" s="65" t="s">
        <v>485</v>
      </c>
      <c r="AR49" s="65" t="s">
        <v>486</v>
      </c>
      <c r="AS49" s="65" t="s">
        <v>487</v>
      </c>
      <c r="AT49" s="65" t="s">
        <v>488</v>
      </c>
      <c r="AU49" s="65" t="s">
        <v>489</v>
      </c>
      <c r="AV49" s="65" t="s">
        <v>490</v>
      </c>
      <c r="AW49" s="65" t="s">
        <v>491</v>
      </c>
      <c r="AX49" s="90" t="s">
        <v>492</v>
      </c>
    </row>
    <row r="50" spans="1:50" ht="17" customHeight="1">
      <c r="A50" s="5"/>
      <c r="B50" s="38" t="s">
        <v>32</v>
      </c>
      <c r="C50" s="65">
        <v>5.9</v>
      </c>
      <c r="D50" s="65">
        <v>12.4</v>
      </c>
      <c r="E50" s="65">
        <v>11.8</v>
      </c>
      <c r="F50" s="65">
        <v>17.600000000000001</v>
      </c>
      <c r="G50" s="65">
        <v>14.6</v>
      </c>
      <c r="H50" s="65">
        <v>18.3</v>
      </c>
      <c r="I50" s="65">
        <v>9.6</v>
      </c>
      <c r="J50" s="65">
        <v>5.9</v>
      </c>
      <c r="K50" s="65">
        <v>6.32</v>
      </c>
      <c r="L50" s="65">
        <v>17.89</v>
      </c>
      <c r="M50" s="65">
        <v>9.18</v>
      </c>
      <c r="N50" s="65">
        <v>5.35</v>
      </c>
      <c r="O50" s="65">
        <v>4.5599999999999996</v>
      </c>
      <c r="P50" s="65">
        <v>11.63</v>
      </c>
      <c r="Q50" s="65">
        <v>6.99</v>
      </c>
      <c r="R50" s="65">
        <v>6.79</v>
      </c>
      <c r="S50" s="65">
        <v>19.440000000000001</v>
      </c>
      <c r="T50" s="65">
        <v>9.4</v>
      </c>
      <c r="U50" s="65">
        <v>9.5329999999999995</v>
      </c>
      <c r="V50" s="65">
        <v>9.3000000000000007</v>
      </c>
      <c r="W50" s="65">
        <v>11.44</v>
      </c>
      <c r="X50" s="65">
        <v>9.7899999999999991</v>
      </c>
      <c r="Y50" s="65">
        <v>10.61</v>
      </c>
      <c r="Z50" s="65">
        <v>9.6349999999999998</v>
      </c>
      <c r="AA50" s="65">
        <v>4.6399999999999997</v>
      </c>
      <c r="AB50" s="65">
        <v>5.39</v>
      </c>
      <c r="AC50" s="65">
        <v>0.21</v>
      </c>
      <c r="AD50" s="65">
        <v>0.05</v>
      </c>
      <c r="AE50" s="65">
        <v>1.7</v>
      </c>
      <c r="AF50" s="65">
        <v>13.82</v>
      </c>
      <c r="AG50" s="65">
        <v>15.52</v>
      </c>
      <c r="AH50" s="65">
        <v>28.22</v>
      </c>
      <c r="AI50" s="65">
        <v>16.600000000000001</v>
      </c>
      <c r="AJ50" s="65">
        <v>29.1</v>
      </c>
      <c r="AK50" s="65">
        <v>16.5</v>
      </c>
      <c r="AL50" s="65">
        <v>22.2</v>
      </c>
      <c r="AM50" s="65">
        <v>22.6</v>
      </c>
      <c r="AN50" s="65">
        <v>14.7</v>
      </c>
      <c r="AO50" s="65">
        <v>14.6</v>
      </c>
      <c r="AP50" s="65">
        <v>14</v>
      </c>
      <c r="AQ50" s="65">
        <v>136.43</v>
      </c>
      <c r="AR50" s="65">
        <v>186.23</v>
      </c>
      <c r="AS50" s="65">
        <v>69.569999999999993</v>
      </c>
      <c r="AT50" s="65">
        <v>141.41999999999999</v>
      </c>
      <c r="AU50" s="65">
        <v>169.53</v>
      </c>
      <c r="AV50" s="65">
        <v>152.4</v>
      </c>
      <c r="AW50" s="65">
        <v>125.24</v>
      </c>
      <c r="AX50" s="86">
        <v>152.30000000000001</v>
      </c>
    </row>
    <row r="51" spans="1:50" ht="17" customHeight="1">
      <c r="A51" s="5"/>
      <c r="B51" s="38" t="s">
        <v>33</v>
      </c>
      <c r="C51" s="65"/>
      <c r="D51" s="65"/>
      <c r="E51" s="65">
        <v>0.9</v>
      </c>
      <c r="F51" s="65"/>
      <c r="G51" s="65">
        <v>0.7</v>
      </c>
      <c r="H51" s="65">
        <v>3.4</v>
      </c>
      <c r="I51" s="65">
        <v>1.1000000000000001</v>
      </c>
      <c r="J51" s="65"/>
      <c r="K51" s="65">
        <v>2.08</v>
      </c>
      <c r="L51" s="65">
        <v>15.48</v>
      </c>
      <c r="M51" s="65">
        <v>10.11</v>
      </c>
      <c r="N51" s="65">
        <v>15.83</v>
      </c>
      <c r="O51" s="65">
        <v>8.01</v>
      </c>
      <c r="P51" s="65">
        <v>9.3699999999999992</v>
      </c>
      <c r="Q51" s="65">
        <v>6.08</v>
      </c>
      <c r="R51" s="65">
        <v>6.18</v>
      </c>
      <c r="S51" s="65">
        <v>0.4</v>
      </c>
      <c r="T51" s="65">
        <v>0</v>
      </c>
      <c r="U51" s="65">
        <v>0</v>
      </c>
      <c r="V51" s="65">
        <v>0</v>
      </c>
      <c r="W51" s="65">
        <v>0</v>
      </c>
      <c r="X51" s="65">
        <v>0.316</v>
      </c>
      <c r="Y51" s="65">
        <v>0.13100000000000001</v>
      </c>
      <c r="Z51" s="65">
        <v>0</v>
      </c>
      <c r="AA51" s="65">
        <v>0</v>
      </c>
      <c r="AB51" s="65">
        <v>1.29</v>
      </c>
      <c r="AC51" s="65">
        <v>0</v>
      </c>
      <c r="AD51" s="65">
        <v>0</v>
      </c>
      <c r="AE51" s="65">
        <v>0</v>
      </c>
      <c r="AF51" s="65">
        <v>0</v>
      </c>
      <c r="AG51" s="65">
        <v>0</v>
      </c>
      <c r="AH51" s="65">
        <v>0</v>
      </c>
      <c r="AI51" s="65" t="s">
        <v>138</v>
      </c>
      <c r="AJ51" s="65" t="s">
        <v>138</v>
      </c>
      <c r="AK51" s="65" t="s">
        <v>138</v>
      </c>
      <c r="AL51" s="65" t="s">
        <v>138</v>
      </c>
      <c r="AM51" s="65" t="s">
        <v>138</v>
      </c>
      <c r="AN51" s="65" t="s">
        <v>138</v>
      </c>
      <c r="AO51" s="65" t="s">
        <v>138</v>
      </c>
      <c r="AP51" s="65" t="s">
        <v>138</v>
      </c>
      <c r="AQ51" s="65" t="s">
        <v>493</v>
      </c>
      <c r="AR51" s="65">
        <v>65.540000000000006</v>
      </c>
      <c r="AS51" s="65">
        <v>12.69</v>
      </c>
      <c r="AT51" s="65" t="s">
        <v>494</v>
      </c>
      <c r="AU51" s="65" t="s">
        <v>495</v>
      </c>
      <c r="AV51" s="65" t="s">
        <v>496</v>
      </c>
      <c r="AW51" s="65" t="s">
        <v>497</v>
      </c>
      <c r="AX51" s="86">
        <v>94.1</v>
      </c>
    </row>
    <row r="52" spans="1:50" ht="17" customHeight="1">
      <c r="A52" s="5"/>
      <c r="B52" s="38" t="s">
        <v>34</v>
      </c>
      <c r="C52" s="65">
        <v>28.3</v>
      </c>
      <c r="D52" s="65">
        <v>28.9</v>
      </c>
      <c r="E52" s="65">
        <v>15.4</v>
      </c>
      <c r="F52" s="65">
        <v>25.1</v>
      </c>
      <c r="G52" s="65">
        <v>17.5</v>
      </c>
      <c r="H52" s="65">
        <v>17.600000000000001</v>
      </c>
      <c r="I52" s="65">
        <v>19</v>
      </c>
      <c r="J52" s="65">
        <v>8.6999999999999993</v>
      </c>
      <c r="K52" s="65">
        <v>39.07</v>
      </c>
      <c r="L52" s="65">
        <v>50.98</v>
      </c>
      <c r="M52" s="65">
        <v>60.81</v>
      </c>
      <c r="N52" s="65">
        <v>56.17</v>
      </c>
      <c r="O52" s="65">
        <v>35.4</v>
      </c>
      <c r="P52" s="65">
        <v>75.44</v>
      </c>
      <c r="Q52" s="65">
        <v>39.950000000000003</v>
      </c>
      <c r="R52" s="65">
        <v>33.01</v>
      </c>
      <c r="S52" s="65">
        <v>14.7</v>
      </c>
      <c r="T52" s="65">
        <v>0</v>
      </c>
      <c r="U52" s="65">
        <v>13.5</v>
      </c>
      <c r="V52" s="65">
        <v>0</v>
      </c>
      <c r="W52" s="65">
        <v>0</v>
      </c>
      <c r="X52" s="65">
        <v>13.5</v>
      </c>
      <c r="Y52" s="65">
        <v>4.05</v>
      </c>
      <c r="Z52" s="65">
        <v>12</v>
      </c>
      <c r="AA52" s="65">
        <v>17.23</v>
      </c>
      <c r="AB52" s="65">
        <v>66.66</v>
      </c>
      <c r="AC52" s="65">
        <v>27.99</v>
      </c>
      <c r="AD52" s="65">
        <v>12.3</v>
      </c>
      <c r="AE52" s="65">
        <v>21.64</v>
      </c>
      <c r="AF52" s="65">
        <v>109.61</v>
      </c>
      <c r="AG52" s="65">
        <v>60.67</v>
      </c>
      <c r="AH52" s="65">
        <v>76.39</v>
      </c>
      <c r="AI52" s="65">
        <v>77.599999999999994</v>
      </c>
      <c r="AJ52" s="65">
        <v>59.3</v>
      </c>
      <c r="AK52" s="65">
        <v>42.4</v>
      </c>
      <c r="AL52" s="65">
        <v>39.299999999999997</v>
      </c>
      <c r="AM52" s="65">
        <v>42.5</v>
      </c>
      <c r="AN52" s="65">
        <v>46.9</v>
      </c>
      <c r="AO52" s="65">
        <v>33.700000000000003</v>
      </c>
      <c r="AP52" s="65">
        <v>31.6</v>
      </c>
      <c r="AQ52" s="65"/>
      <c r="AR52" s="65">
        <v>2.73</v>
      </c>
      <c r="AS52" s="65"/>
      <c r="AT52" s="65"/>
      <c r="AU52" s="65"/>
      <c r="AV52" s="65"/>
      <c r="AW52" s="65"/>
      <c r="AX52" s="86"/>
    </row>
    <row r="53" spans="1:50" ht="17" customHeight="1">
      <c r="A53" s="5"/>
      <c r="B53" s="38" t="s">
        <v>424</v>
      </c>
      <c r="C53" s="65"/>
      <c r="D53" s="65"/>
      <c r="E53" s="65"/>
      <c r="F53" s="65"/>
      <c r="G53" s="65"/>
      <c r="H53" s="65"/>
      <c r="I53" s="65"/>
      <c r="J53" s="65"/>
      <c r="K53" s="65"/>
      <c r="L53" s="65"/>
      <c r="M53" s="65"/>
      <c r="N53" s="65"/>
      <c r="O53" s="65"/>
      <c r="P53" s="65"/>
      <c r="Q53" s="65">
        <v>0</v>
      </c>
      <c r="R53" s="65">
        <v>0</v>
      </c>
      <c r="S53" s="65"/>
      <c r="T53" s="65"/>
      <c r="U53" s="65"/>
      <c r="V53" s="65"/>
      <c r="W53" s="65"/>
      <c r="X53" s="65"/>
      <c r="Y53" s="65"/>
      <c r="Z53" s="65"/>
      <c r="AA53" s="65">
        <v>0</v>
      </c>
      <c r="AB53" s="65">
        <v>34.700000000000003</v>
      </c>
      <c r="AC53" s="65">
        <v>0</v>
      </c>
      <c r="AD53" s="65">
        <v>0</v>
      </c>
      <c r="AE53" s="65">
        <v>0</v>
      </c>
      <c r="AF53" s="65" t="s">
        <v>251</v>
      </c>
      <c r="AG53" s="65" t="s">
        <v>251</v>
      </c>
      <c r="AH53" s="65" t="s">
        <v>251</v>
      </c>
      <c r="AI53" s="65"/>
      <c r="AJ53" s="65"/>
      <c r="AK53" s="65"/>
      <c r="AL53" s="65"/>
      <c r="AM53" s="65"/>
      <c r="AN53" s="65"/>
      <c r="AO53" s="65"/>
      <c r="AP53" s="65"/>
      <c r="AQ53" s="65" t="s">
        <v>481</v>
      </c>
      <c r="AR53" s="65"/>
      <c r="AS53" s="65"/>
      <c r="AT53" s="65" t="s">
        <v>481</v>
      </c>
      <c r="AU53" s="65"/>
      <c r="AV53" s="65"/>
      <c r="AW53" s="65"/>
      <c r="AX53" s="86"/>
    </row>
    <row r="54" spans="1:50" ht="17" customHeight="1">
      <c r="A54" s="5"/>
      <c r="B54" s="38" t="s">
        <v>744</v>
      </c>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v>351.67</v>
      </c>
      <c r="AI54" s="65"/>
      <c r="AJ54" s="65"/>
      <c r="AK54" s="65"/>
      <c r="AL54" s="65"/>
      <c r="AM54" s="65"/>
      <c r="AN54" s="65"/>
      <c r="AO54" s="65"/>
      <c r="AP54" s="65"/>
      <c r="AQ54" s="65"/>
      <c r="AR54" s="65"/>
      <c r="AS54" s="65"/>
      <c r="AT54" s="65"/>
      <c r="AU54" s="65"/>
      <c r="AV54" s="65"/>
      <c r="AW54" s="65"/>
      <c r="AX54" s="86"/>
    </row>
    <row r="55" spans="1:50" ht="17" customHeight="1">
      <c r="A55" s="5"/>
      <c r="B55" s="38" t="s">
        <v>35</v>
      </c>
      <c r="C55" s="65">
        <v>76.099999999999994</v>
      </c>
      <c r="D55" s="65">
        <v>121.4</v>
      </c>
      <c r="E55" s="65">
        <v>121.7</v>
      </c>
      <c r="F55" s="65">
        <v>118.8</v>
      </c>
      <c r="G55" s="65">
        <v>80.900000000000006</v>
      </c>
      <c r="H55" s="65">
        <v>131</v>
      </c>
      <c r="I55" s="65">
        <v>128.19999999999999</v>
      </c>
      <c r="J55" s="65">
        <v>68.900000000000006</v>
      </c>
      <c r="K55" s="65">
        <v>119.32</v>
      </c>
      <c r="L55" s="65">
        <v>97.3</v>
      </c>
      <c r="M55" s="65">
        <v>125.57</v>
      </c>
      <c r="N55" s="65">
        <v>128.36000000000001</v>
      </c>
      <c r="O55" s="65">
        <v>120.83</v>
      </c>
      <c r="P55" s="65">
        <v>147.25</v>
      </c>
      <c r="Q55" s="65">
        <v>97.23</v>
      </c>
      <c r="R55" s="65">
        <v>91.96</v>
      </c>
      <c r="S55" s="65">
        <v>148.74</v>
      </c>
      <c r="T55" s="65">
        <v>138.41999999999999</v>
      </c>
      <c r="U55" s="65">
        <v>148.41999999999999</v>
      </c>
      <c r="V55" s="65">
        <v>151.84</v>
      </c>
      <c r="W55" s="65">
        <v>168.54</v>
      </c>
      <c r="X55" s="65">
        <v>227.18600000000001</v>
      </c>
      <c r="Y55" s="65">
        <v>196.97</v>
      </c>
      <c r="Z55" s="65">
        <v>162.9</v>
      </c>
      <c r="AA55" s="65">
        <v>115.77</v>
      </c>
      <c r="AB55" s="65">
        <v>201.28</v>
      </c>
      <c r="AC55" s="65">
        <v>128.79</v>
      </c>
      <c r="AD55" s="65">
        <v>77.66</v>
      </c>
      <c r="AE55" s="65">
        <v>78.33</v>
      </c>
      <c r="AF55" s="65">
        <v>1209.53</v>
      </c>
      <c r="AG55" s="65">
        <v>1310.6400000000001</v>
      </c>
      <c r="AH55" s="65">
        <v>540.02</v>
      </c>
      <c r="AI55" s="65">
        <v>287.7</v>
      </c>
      <c r="AJ55" s="65">
        <v>127.4</v>
      </c>
      <c r="AK55" s="65">
        <v>140.69999999999999</v>
      </c>
      <c r="AL55" s="65">
        <v>119.7</v>
      </c>
      <c r="AM55" s="65">
        <v>112.8</v>
      </c>
      <c r="AN55" s="65">
        <v>158.80000000000001</v>
      </c>
      <c r="AO55" s="65">
        <v>173.1</v>
      </c>
      <c r="AP55" s="65">
        <v>142.4</v>
      </c>
      <c r="AQ55" s="65">
        <v>46.29</v>
      </c>
      <c r="AR55" s="65">
        <v>117.96</v>
      </c>
      <c r="AS55" s="65">
        <v>56.88</v>
      </c>
      <c r="AT55" s="65">
        <v>63.47</v>
      </c>
      <c r="AU55" s="65">
        <v>53.01</v>
      </c>
      <c r="AV55" s="65">
        <v>54.92</v>
      </c>
      <c r="AW55" s="65">
        <v>55.08</v>
      </c>
      <c r="AX55" s="86">
        <v>58.21</v>
      </c>
    </row>
    <row r="56" spans="1:50" ht="17" customHeight="1">
      <c r="A56" s="5"/>
      <c r="B56" s="38" t="s">
        <v>36</v>
      </c>
      <c r="C56" s="65">
        <v>55.3</v>
      </c>
      <c r="D56" s="65">
        <v>88.9</v>
      </c>
      <c r="E56" s="65">
        <v>94.2</v>
      </c>
      <c r="F56" s="65">
        <v>80.2</v>
      </c>
      <c r="G56" s="65">
        <v>54.1</v>
      </c>
      <c r="H56" s="65">
        <v>89.7</v>
      </c>
      <c r="I56" s="65" t="s">
        <v>261</v>
      </c>
      <c r="J56" s="65">
        <v>56.3</v>
      </c>
      <c r="K56" s="65">
        <v>89.91</v>
      </c>
      <c r="L56" s="65">
        <v>44.21</v>
      </c>
      <c r="M56" s="65">
        <v>75.94</v>
      </c>
      <c r="N56" s="65">
        <v>81.150000000000006</v>
      </c>
      <c r="O56" s="65">
        <v>91.11</v>
      </c>
      <c r="P56" s="65">
        <v>87.51</v>
      </c>
      <c r="Q56" s="65">
        <v>64.38</v>
      </c>
      <c r="R56" s="65">
        <v>63.48</v>
      </c>
      <c r="S56" s="65">
        <v>138.94</v>
      </c>
      <c r="T56" s="65">
        <v>129.02000000000001</v>
      </c>
      <c r="U56" s="65">
        <v>138.54</v>
      </c>
      <c r="V56" s="65">
        <v>142.54</v>
      </c>
      <c r="W56" s="65">
        <v>160.13999999999999</v>
      </c>
      <c r="X56" s="65">
        <v>212.29</v>
      </c>
      <c r="Y56" s="65">
        <v>185.12</v>
      </c>
      <c r="Z56" s="65">
        <v>148.88499999999999</v>
      </c>
      <c r="AA56" s="65">
        <v>103.2</v>
      </c>
      <c r="AB56" s="65">
        <v>129.30000000000001</v>
      </c>
      <c r="AC56" s="65">
        <v>114.27</v>
      </c>
      <c r="AD56" s="65">
        <v>67.12</v>
      </c>
      <c r="AE56" s="65">
        <v>65.61</v>
      </c>
      <c r="AF56" s="65">
        <v>1144.9000000000001</v>
      </c>
      <c r="AG56" s="65">
        <v>1267.22</v>
      </c>
      <c r="AH56" s="65">
        <v>314.82</v>
      </c>
      <c r="AI56" s="65">
        <v>245.4</v>
      </c>
      <c r="AJ56" s="65">
        <v>76.2</v>
      </c>
      <c r="AK56" s="65">
        <v>109.1</v>
      </c>
      <c r="AL56" s="65">
        <v>82.6</v>
      </c>
      <c r="AM56" s="65">
        <v>79.5</v>
      </c>
      <c r="AN56" s="65">
        <v>128.30000000000001</v>
      </c>
      <c r="AO56" s="65">
        <v>147</v>
      </c>
      <c r="AP56" s="65">
        <v>117.2</v>
      </c>
      <c r="AQ56" s="65">
        <v>100.51</v>
      </c>
      <c r="AR56" s="65">
        <v>109.26</v>
      </c>
      <c r="AS56" s="65">
        <v>149.63</v>
      </c>
      <c r="AT56" s="65">
        <v>96.28</v>
      </c>
      <c r="AU56" s="65">
        <v>127.13</v>
      </c>
      <c r="AV56" s="65">
        <v>110.6</v>
      </c>
      <c r="AW56" s="65">
        <v>85.82</v>
      </c>
      <c r="AX56" s="86">
        <v>108.83</v>
      </c>
    </row>
    <row r="57" spans="1:50" ht="17" customHeight="1">
      <c r="A57" s="5"/>
      <c r="B57" s="38" t="s">
        <v>37</v>
      </c>
      <c r="C57" s="65">
        <v>5.4</v>
      </c>
      <c r="D57" s="65">
        <v>11.3</v>
      </c>
      <c r="E57" s="65">
        <v>10.7</v>
      </c>
      <c r="F57" s="65">
        <v>14.1</v>
      </c>
      <c r="G57" s="65">
        <v>12.7</v>
      </c>
      <c r="H57" s="65">
        <v>16.7</v>
      </c>
      <c r="I57" s="65">
        <v>3</v>
      </c>
      <c r="J57" s="65">
        <v>5.3</v>
      </c>
      <c r="K57" s="65">
        <v>3.92</v>
      </c>
      <c r="L57" s="65">
        <v>12.9</v>
      </c>
      <c r="M57" s="65">
        <v>5.69</v>
      </c>
      <c r="N57" s="65">
        <v>4.05</v>
      </c>
      <c r="O57" s="65">
        <v>2.83</v>
      </c>
      <c r="P57" s="65">
        <v>4.8600000000000003</v>
      </c>
      <c r="Q57" s="65">
        <v>4.33</v>
      </c>
      <c r="R57" s="65">
        <v>4.2</v>
      </c>
      <c r="S57" s="65">
        <v>8.8000000000000007</v>
      </c>
      <c r="T57" s="65">
        <v>9.4</v>
      </c>
      <c r="U57" s="65">
        <v>9.5329999999999995</v>
      </c>
      <c r="V57" s="65">
        <v>9.3000000000000007</v>
      </c>
      <c r="W57" s="65">
        <v>8.4</v>
      </c>
      <c r="X57" s="65">
        <v>9.3699999999999992</v>
      </c>
      <c r="Y57" s="65">
        <v>10.18</v>
      </c>
      <c r="Z57" s="65">
        <v>9.2159999999999993</v>
      </c>
      <c r="AA57" s="65">
        <v>3.79</v>
      </c>
      <c r="AB57" s="65">
        <v>5.12</v>
      </c>
      <c r="AC57" s="65">
        <v>0.17</v>
      </c>
      <c r="AD57" s="65">
        <v>0.16</v>
      </c>
      <c r="AE57" s="65">
        <v>1.61</v>
      </c>
      <c r="AF57" s="65">
        <v>13.83</v>
      </c>
      <c r="AG57" s="65">
        <v>15.52</v>
      </c>
      <c r="AH57" s="65">
        <v>28.21</v>
      </c>
      <c r="AI57" s="65">
        <v>16.399999999999999</v>
      </c>
      <c r="AJ57" s="65">
        <v>31.5</v>
      </c>
      <c r="AK57" s="65">
        <v>17.5</v>
      </c>
      <c r="AL57" s="65">
        <v>24</v>
      </c>
      <c r="AM57" s="65">
        <v>19.2</v>
      </c>
      <c r="AN57" s="65">
        <v>14.9</v>
      </c>
      <c r="AO57" s="65">
        <v>14.9</v>
      </c>
      <c r="AP57" s="65">
        <v>14.7</v>
      </c>
      <c r="AQ57" s="65" t="s">
        <v>498</v>
      </c>
      <c r="AR57" s="65">
        <v>59.58</v>
      </c>
      <c r="AS57" s="65">
        <v>126.87</v>
      </c>
      <c r="AT57" s="65" t="s">
        <v>499</v>
      </c>
      <c r="AU57" s="65" t="s">
        <v>500</v>
      </c>
      <c r="AV57" s="65" t="s">
        <v>501</v>
      </c>
      <c r="AW57" s="65" t="s">
        <v>502</v>
      </c>
      <c r="AX57" s="86">
        <v>85.54</v>
      </c>
    </row>
    <row r="58" spans="1:50" ht="17" customHeight="1">
      <c r="A58" s="5"/>
      <c r="B58" s="38" t="s">
        <v>38</v>
      </c>
      <c r="C58" s="65"/>
      <c r="D58" s="65"/>
      <c r="E58" s="65">
        <v>0.3</v>
      </c>
      <c r="F58" s="65"/>
      <c r="G58" s="65">
        <v>0.2</v>
      </c>
      <c r="H58" s="65">
        <v>1.1000000000000001</v>
      </c>
      <c r="I58" s="65">
        <v>0.3</v>
      </c>
      <c r="J58" s="65"/>
      <c r="K58" s="65">
        <v>1.29</v>
      </c>
      <c r="L58" s="65">
        <v>9.59</v>
      </c>
      <c r="M58" s="65">
        <v>6.26</v>
      </c>
      <c r="N58" s="65">
        <v>9.81</v>
      </c>
      <c r="O58" s="65">
        <v>4.96</v>
      </c>
      <c r="P58" s="65">
        <v>8.15</v>
      </c>
      <c r="Q58" s="65">
        <v>3.77</v>
      </c>
      <c r="R58" s="65">
        <v>3.83</v>
      </c>
      <c r="S58" s="65">
        <v>0.156</v>
      </c>
      <c r="T58" s="65">
        <v>0</v>
      </c>
      <c r="U58" s="65">
        <v>0</v>
      </c>
      <c r="V58" s="65">
        <v>0</v>
      </c>
      <c r="W58" s="65">
        <v>0</v>
      </c>
      <c r="X58" s="65">
        <v>0.126</v>
      </c>
      <c r="Y58" s="65">
        <v>5.2999999999999999E-2</v>
      </c>
      <c r="Z58" s="65">
        <v>0</v>
      </c>
      <c r="AA58" s="65">
        <v>0</v>
      </c>
      <c r="AB58" s="65">
        <v>0.66</v>
      </c>
      <c r="AC58" s="65">
        <v>0</v>
      </c>
      <c r="AD58" s="65">
        <v>0</v>
      </c>
      <c r="AE58" s="65">
        <v>0</v>
      </c>
      <c r="AF58" s="65">
        <v>0</v>
      </c>
      <c r="AG58" s="65">
        <v>0</v>
      </c>
      <c r="AH58" s="65">
        <v>0</v>
      </c>
      <c r="AI58" s="65" t="s">
        <v>138</v>
      </c>
      <c r="AJ58" s="65" t="s">
        <v>138</v>
      </c>
      <c r="AK58" s="65" t="s">
        <v>138</v>
      </c>
      <c r="AL58" s="65" t="s">
        <v>138</v>
      </c>
      <c r="AM58" s="65" t="s">
        <v>138</v>
      </c>
      <c r="AN58" s="65" t="s">
        <v>138</v>
      </c>
      <c r="AO58" s="65" t="s">
        <v>138</v>
      </c>
      <c r="AP58" s="65" t="s">
        <v>138</v>
      </c>
      <c r="AQ58" s="65"/>
      <c r="AR58" s="65">
        <v>2.48</v>
      </c>
      <c r="AS58" s="65"/>
      <c r="AT58" s="65"/>
      <c r="AU58" s="65"/>
      <c r="AV58" s="65"/>
      <c r="AW58" s="65"/>
      <c r="AX58" s="86"/>
    </row>
    <row r="59" spans="1:50" ht="17" customHeight="1">
      <c r="A59" s="5"/>
      <c r="B59" s="38" t="s">
        <v>39</v>
      </c>
      <c r="C59" s="65">
        <v>8.6999999999999993</v>
      </c>
      <c r="D59" s="65">
        <v>9</v>
      </c>
      <c r="E59" s="65">
        <v>4.8</v>
      </c>
      <c r="F59" s="65">
        <v>7.9</v>
      </c>
      <c r="G59" s="65">
        <v>5.5</v>
      </c>
      <c r="H59" s="65">
        <v>5.5</v>
      </c>
      <c r="I59" s="65">
        <v>5.9</v>
      </c>
      <c r="J59" s="65">
        <v>2.7</v>
      </c>
      <c r="K59" s="65">
        <v>24.21</v>
      </c>
      <c r="L59" s="65">
        <v>36.58</v>
      </c>
      <c r="M59" s="65">
        <v>37.68</v>
      </c>
      <c r="N59" s="65">
        <v>34.799999999999997</v>
      </c>
      <c r="O59" s="65">
        <v>21.93</v>
      </c>
      <c r="P59" s="65">
        <v>46.74</v>
      </c>
      <c r="Q59" s="65">
        <v>24.75</v>
      </c>
      <c r="R59" s="65">
        <v>20.45</v>
      </c>
      <c r="S59" s="65">
        <v>5.89</v>
      </c>
      <c r="T59" s="65">
        <v>0</v>
      </c>
      <c r="U59" s="65">
        <v>5.4</v>
      </c>
      <c r="V59" s="65">
        <v>0</v>
      </c>
      <c r="W59" s="65">
        <v>0</v>
      </c>
      <c r="X59" s="65">
        <v>5.4</v>
      </c>
      <c r="Y59" s="65">
        <v>1.62</v>
      </c>
      <c r="Z59" s="65">
        <v>4.8</v>
      </c>
      <c r="AA59" s="65">
        <v>8.84</v>
      </c>
      <c r="AB59" s="65">
        <v>34.19</v>
      </c>
      <c r="AC59" s="65">
        <v>14.36</v>
      </c>
      <c r="AD59" s="65">
        <v>10.37</v>
      </c>
      <c r="AE59" s="65">
        <v>11.1</v>
      </c>
      <c r="AF59" s="65">
        <v>50.4</v>
      </c>
      <c r="AG59" s="65">
        <v>27.9</v>
      </c>
      <c r="AH59" s="65">
        <v>35.119999999999997</v>
      </c>
      <c r="AI59" s="65">
        <v>25.9</v>
      </c>
      <c r="AJ59" s="65">
        <v>19.8</v>
      </c>
      <c r="AK59" s="65">
        <v>14.1</v>
      </c>
      <c r="AL59" s="65">
        <v>13.1</v>
      </c>
      <c r="AM59" s="65">
        <v>14.2</v>
      </c>
      <c r="AN59" s="65">
        <v>16.600000000000001</v>
      </c>
      <c r="AO59" s="65">
        <v>11.2</v>
      </c>
      <c r="AP59" s="65">
        <v>10.5</v>
      </c>
      <c r="AQ59" s="65" t="s">
        <v>481</v>
      </c>
      <c r="AR59" s="65" t="s">
        <v>481</v>
      </c>
      <c r="AS59" s="65"/>
      <c r="AT59" s="65" t="s">
        <v>481</v>
      </c>
      <c r="AU59" s="65"/>
      <c r="AV59" s="65"/>
      <c r="AW59" s="65"/>
      <c r="AX59" s="86"/>
    </row>
    <row r="60" spans="1:50" ht="17" customHeight="1">
      <c r="A60" s="5"/>
      <c r="B60" s="38" t="s">
        <v>425</v>
      </c>
      <c r="C60" s="65"/>
      <c r="D60" s="65"/>
      <c r="E60" s="65"/>
      <c r="F60" s="65"/>
      <c r="G60" s="65"/>
      <c r="H60" s="65"/>
      <c r="I60" s="65"/>
      <c r="J60" s="65"/>
      <c r="K60" s="65"/>
      <c r="L60" s="65"/>
      <c r="M60" s="65"/>
      <c r="N60" s="65"/>
      <c r="O60" s="65"/>
      <c r="P60" s="65"/>
      <c r="Q60" s="65">
        <v>0</v>
      </c>
      <c r="R60" s="65">
        <v>0</v>
      </c>
      <c r="S60" s="65"/>
      <c r="T60" s="65"/>
      <c r="U60" s="65"/>
      <c r="V60" s="65"/>
      <c r="W60" s="65"/>
      <c r="X60" s="65"/>
      <c r="Y60" s="65"/>
      <c r="Z60" s="65"/>
      <c r="AA60" s="65">
        <v>0</v>
      </c>
      <c r="AB60" s="65">
        <v>32.020000000000003</v>
      </c>
      <c r="AC60" s="65">
        <v>0</v>
      </c>
      <c r="AD60" s="65">
        <v>0</v>
      </c>
      <c r="AE60" s="65">
        <v>0</v>
      </c>
      <c r="AF60" s="65" t="s">
        <v>251</v>
      </c>
      <c r="AG60" s="65" t="s">
        <v>251</v>
      </c>
      <c r="AH60" s="65" t="s">
        <v>251</v>
      </c>
      <c r="AI60" s="65"/>
      <c r="AJ60" s="65"/>
      <c r="AK60" s="65"/>
      <c r="AL60" s="65"/>
      <c r="AM60" s="65"/>
      <c r="AN60" s="65"/>
      <c r="AO60" s="65"/>
      <c r="AP60" s="65"/>
      <c r="AQ60" s="65">
        <v>18.510000000000002</v>
      </c>
      <c r="AR60" s="65">
        <v>47.18</v>
      </c>
      <c r="AS60" s="65">
        <v>22.75</v>
      </c>
      <c r="AT60" s="65">
        <v>25.39</v>
      </c>
      <c r="AU60" s="65">
        <v>21.2</v>
      </c>
      <c r="AV60" s="65">
        <v>21.97</v>
      </c>
      <c r="AW60" s="65">
        <v>22.02</v>
      </c>
      <c r="AX60" s="86">
        <v>23.28</v>
      </c>
    </row>
    <row r="61" spans="1:50" ht="17" customHeight="1">
      <c r="A61" s="5"/>
      <c r="B61" s="38" t="s">
        <v>745</v>
      </c>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v>161.69999999999999</v>
      </c>
      <c r="AI61" s="65"/>
      <c r="AJ61" s="65"/>
      <c r="AK61" s="65"/>
      <c r="AL61" s="65"/>
      <c r="AM61" s="65"/>
      <c r="AN61" s="65"/>
      <c r="AO61" s="65"/>
      <c r="AP61" s="65"/>
      <c r="AQ61" s="65"/>
      <c r="AR61" s="65"/>
      <c r="AS61" s="65"/>
      <c r="AT61" s="65"/>
      <c r="AU61" s="65"/>
      <c r="AV61" s="65"/>
      <c r="AW61" s="65"/>
      <c r="AX61" s="86"/>
    </row>
    <row r="62" spans="1:50" ht="17" customHeight="1">
      <c r="A62" s="5"/>
      <c r="B62" s="38" t="s">
        <v>40</v>
      </c>
      <c r="C62" s="65">
        <f>346448/C9</f>
        <v>28.589536227100183</v>
      </c>
      <c r="D62" s="65">
        <v>40</v>
      </c>
      <c r="E62" s="65">
        <v>46.9</v>
      </c>
      <c r="F62" s="65">
        <v>48.1</v>
      </c>
      <c r="G62" s="65">
        <v>33.5</v>
      </c>
      <c r="H62" s="65">
        <v>53</v>
      </c>
      <c r="I62" s="65">
        <v>38.9</v>
      </c>
      <c r="J62" s="65">
        <v>25.6</v>
      </c>
      <c r="K62" s="65">
        <v>33.840000000000003</v>
      </c>
      <c r="L62" s="65">
        <v>22.12</v>
      </c>
      <c r="M62" s="65">
        <v>34.4</v>
      </c>
      <c r="N62" s="65">
        <v>35.74</v>
      </c>
      <c r="O62" s="65">
        <v>33.729999999999997</v>
      </c>
      <c r="P62" s="65">
        <v>40.24</v>
      </c>
      <c r="Q62" s="65">
        <v>27</v>
      </c>
      <c r="R62" s="65">
        <v>25.7</v>
      </c>
      <c r="S62" s="65">
        <v>32.450000000000003</v>
      </c>
      <c r="T62" s="65">
        <v>28.3</v>
      </c>
      <c r="U62" s="65">
        <v>30.23</v>
      </c>
      <c r="V62" s="65">
        <v>30.6</v>
      </c>
      <c r="W62" s="65">
        <v>41.03</v>
      </c>
      <c r="X62" s="65">
        <v>47.137999999999998</v>
      </c>
      <c r="Y62" s="65">
        <v>41.63</v>
      </c>
      <c r="Z62" s="65">
        <v>33.963999999999999</v>
      </c>
      <c r="AA62" s="65">
        <v>25.27</v>
      </c>
      <c r="AB62" s="65">
        <v>48.96</v>
      </c>
      <c r="AC62" s="65">
        <v>29.05</v>
      </c>
      <c r="AD62" s="65">
        <v>17.95</v>
      </c>
      <c r="AE62" s="65">
        <v>18.2</v>
      </c>
      <c r="AF62" s="65">
        <v>253.45</v>
      </c>
      <c r="AG62" s="65">
        <v>267.95</v>
      </c>
      <c r="AH62" s="65">
        <v>162.97</v>
      </c>
      <c r="AI62" s="65">
        <v>105.56</v>
      </c>
      <c r="AJ62" s="65">
        <v>47.59</v>
      </c>
      <c r="AK62" s="65">
        <v>44.1</v>
      </c>
      <c r="AL62" s="65">
        <v>44.83</v>
      </c>
      <c r="AM62" s="65">
        <v>42.956000000000003</v>
      </c>
      <c r="AN62" s="65">
        <v>58.801000000000002</v>
      </c>
      <c r="AO62" s="65">
        <v>61.857999999999997</v>
      </c>
      <c r="AP62" s="65">
        <v>51.38</v>
      </c>
      <c r="AQ62" s="65">
        <v>31.2</v>
      </c>
      <c r="AR62" s="65">
        <v>35.53</v>
      </c>
      <c r="AS62" s="65">
        <v>11.1</v>
      </c>
      <c r="AT62" s="65">
        <v>31.6</v>
      </c>
      <c r="AU62" s="65">
        <v>25.4</v>
      </c>
      <c r="AV62" s="65">
        <v>34.700000000000003</v>
      </c>
      <c r="AW62" s="65">
        <v>28</v>
      </c>
      <c r="AX62" s="86">
        <v>34.5</v>
      </c>
    </row>
    <row r="63" spans="1:50" ht="17" customHeight="1">
      <c r="A63" s="5"/>
      <c r="B63" s="38" t="s">
        <v>41</v>
      </c>
      <c r="C63" s="65">
        <f>C56*0.001*243.526</f>
        <v>13.4669878</v>
      </c>
      <c r="D63" s="65">
        <v>17.7</v>
      </c>
      <c r="E63" s="65">
        <v>30.4</v>
      </c>
      <c r="F63" s="65">
        <v>25.7</v>
      </c>
      <c r="G63" s="65">
        <v>17.3</v>
      </c>
      <c r="H63" s="65">
        <v>28.7</v>
      </c>
      <c r="I63" s="65">
        <v>20.3</v>
      </c>
      <c r="J63" s="65">
        <v>18</v>
      </c>
      <c r="K63" s="65">
        <v>26.93</v>
      </c>
      <c r="L63" s="65">
        <v>9.74</v>
      </c>
      <c r="M63" s="65">
        <v>22.75</v>
      </c>
      <c r="N63" s="65">
        <v>24.31</v>
      </c>
      <c r="O63" s="65">
        <v>27.3</v>
      </c>
      <c r="P63" s="65">
        <v>26.21</v>
      </c>
      <c r="Q63" s="65">
        <v>19.29</v>
      </c>
      <c r="R63" s="65">
        <v>19.02</v>
      </c>
      <c r="S63" s="65">
        <v>28.33</v>
      </c>
      <c r="T63" s="65">
        <v>26.43</v>
      </c>
      <c r="U63" s="65">
        <v>28.05</v>
      </c>
      <c r="V63" s="65">
        <v>28.73</v>
      </c>
      <c r="W63" s="65">
        <v>38.119999999999997</v>
      </c>
      <c r="X63" s="65">
        <v>43.17</v>
      </c>
      <c r="Y63" s="65">
        <v>37.64</v>
      </c>
      <c r="Z63" s="65">
        <v>30.295000000000002</v>
      </c>
      <c r="AA63" s="65">
        <v>20.52</v>
      </c>
      <c r="AB63" s="65">
        <v>26.26</v>
      </c>
      <c r="AC63" s="65">
        <v>22.79</v>
      </c>
      <c r="AD63" s="65">
        <v>13.39</v>
      </c>
      <c r="AE63" s="65">
        <v>13.07</v>
      </c>
      <c r="AF63" s="65">
        <v>228.63</v>
      </c>
      <c r="AG63" s="65">
        <v>252.74</v>
      </c>
      <c r="AH63" s="65">
        <v>66.290000000000006</v>
      </c>
      <c r="AI63" s="65">
        <v>80.569999999999993</v>
      </c>
      <c r="AJ63" s="65">
        <v>20.010000000000002</v>
      </c>
      <c r="AK63" s="65">
        <v>29.85</v>
      </c>
      <c r="AL63" s="65">
        <v>25.51</v>
      </c>
      <c r="AM63" s="65">
        <v>26.417000000000002</v>
      </c>
      <c r="AN63" s="65">
        <v>42.628</v>
      </c>
      <c r="AO63" s="65">
        <v>48.851999999999997</v>
      </c>
      <c r="AP63" s="65">
        <v>38.929000000000002</v>
      </c>
      <c r="AQ63" s="65">
        <v>22.1</v>
      </c>
      <c r="AR63" s="65">
        <v>11.92</v>
      </c>
      <c r="AS63" s="65">
        <v>0</v>
      </c>
      <c r="AT63" s="65" t="s">
        <v>503</v>
      </c>
      <c r="AU63" s="65" t="s">
        <v>504</v>
      </c>
      <c r="AV63" s="65" t="s">
        <v>505</v>
      </c>
      <c r="AW63" s="65" t="s">
        <v>506</v>
      </c>
      <c r="AX63" s="86">
        <v>23.1</v>
      </c>
    </row>
    <row r="64" spans="1:50" ht="17" customHeight="1">
      <c r="A64" s="5"/>
      <c r="B64" s="38" t="s">
        <v>42</v>
      </c>
      <c r="C64" s="65">
        <f>C57*0.001*243.526</f>
        <v>1.3150404000000002</v>
      </c>
      <c r="D64" s="65">
        <v>2.2000000000000002</v>
      </c>
      <c r="E64" s="65">
        <v>3.4</v>
      </c>
      <c r="F64" s="65">
        <v>5.2</v>
      </c>
      <c r="G64" s="65">
        <v>4.3</v>
      </c>
      <c r="H64" s="65">
        <v>5.3</v>
      </c>
      <c r="I64" s="65">
        <v>3</v>
      </c>
      <c r="J64" s="65">
        <v>1.7</v>
      </c>
      <c r="K64" s="65">
        <v>0.92</v>
      </c>
      <c r="L64" s="65">
        <v>2.95</v>
      </c>
      <c r="M64" s="65">
        <v>1.34</v>
      </c>
      <c r="N64" s="65">
        <v>0.95</v>
      </c>
      <c r="O64" s="65">
        <v>0.66</v>
      </c>
      <c r="P64" s="65">
        <v>1.1399999999999999</v>
      </c>
      <c r="Q64" s="65">
        <v>1.02</v>
      </c>
      <c r="R64" s="65">
        <v>0.99</v>
      </c>
      <c r="S64" s="65">
        <v>2.93</v>
      </c>
      <c r="T64" s="65">
        <v>1.87</v>
      </c>
      <c r="U64" s="65">
        <v>1.89</v>
      </c>
      <c r="V64" s="65">
        <v>1.87</v>
      </c>
      <c r="W64" s="65">
        <v>2.91</v>
      </c>
      <c r="X64" s="65">
        <v>9.7949999999999999</v>
      </c>
      <c r="Y64" s="65">
        <v>3.38</v>
      </c>
      <c r="Z64" s="65">
        <v>1.917</v>
      </c>
      <c r="AA64" s="65">
        <v>0.92</v>
      </c>
      <c r="AB64" s="65">
        <v>1.01</v>
      </c>
      <c r="AC64" s="65">
        <v>0.04</v>
      </c>
      <c r="AD64" s="65">
        <v>7.0000000000000007E-2</v>
      </c>
      <c r="AE64" s="65">
        <v>0.32</v>
      </c>
      <c r="AF64" s="65">
        <v>2.76</v>
      </c>
      <c r="AG64" s="65">
        <v>3.1</v>
      </c>
      <c r="AH64" s="65">
        <v>6.02</v>
      </c>
      <c r="AI64" s="65">
        <v>6.43</v>
      </c>
      <c r="AJ64" s="65">
        <v>13.96</v>
      </c>
      <c r="AK64" s="65">
        <v>5.68</v>
      </c>
      <c r="AL64" s="65">
        <v>9.92</v>
      </c>
      <c r="AM64" s="65">
        <v>6.3650000000000002</v>
      </c>
      <c r="AN64" s="65">
        <v>4.952</v>
      </c>
      <c r="AO64" s="65">
        <v>4.9390000000000001</v>
      </c>
      <c r="AP64" s="65">
        <v>4.8780000000000001</v>
      </c>
      <c r="AQ64" s="65"/>
      <c r="AR64" s="65">
        <v>0.5</v>
      </c>
      <c r="AS64" s="65"/>
      <c r="AT64" s="65"/>
      <c r="AU64" s="65"/>
      <c r="AV64" s="65"/>
      <c r="AW64" s="65"/>
      <c r="AX64" s="86"/>
    </row>
    <row r="65" spans="1:50" ht="17" customHeight="1">
      <c r="A65" s="5"/>
      <c r="B65" s="38" t="s">
        <v>43</v>
      </c>
      <c r="C65" s="65"/>
      <c r="D65" s="65"/>
      <c r="E65" s="65">
        <v>0.3</v>
      </c>
      <c r="F65" s="65"/>
      <c r="G65" s="65">
        <v>0.2</v>
      </c>
      <c r="H65" s="65">
        <v>1.1000000000000001</v>
      </c>
      <c r="I65" s="65">
        <v>0.3</v>
      </c>
      <c r="J65" s="65"/>
      <c r="K65" s="65">
        <v>0.3</v>
      </c>
      <c r="L65" s="65">
        <v>2.25</v>
      </c>
      <c r="M65" s="65">
        <v>1.47</v>
      </c>
      <c r="N65" s="65">
        <v>2.2999999999999998</v>
      </c>
      <c r="O65" s="65">
        <v>1.17</v>
      </c>
      <c r="P65" s="65">
        <v>1.91</v>
      </c>
      <c r="Q65" s="65">
        <v>0.88</v>
      </c>
      <c r="R65" s="65">
        <v>0.9</v>
      </c>
      <c r="S65" s="65">
        <v>5.7000000000000002E-2</v>
      </c>
      <c r="T65" s="65">
        <v>0</v>
      </c>
      <c r="U65" s="65">
        <v>0</v>
      </c>
      <c r="V65" s="65">
        <v>0</v>
      </c>
      <c r="W65" s="65">
        <v>0</v>
      </c>
      <c r="X65" s="65">
        <v>4.4999999999999998E-2</v>
      </c>
      <c r="Y65" s="65">
        <v>1.9E-2</v>
      </c>
      <c r="Z65" s="65">
        <v>0</v>
      </c>
      <c r="AA65" s="65">
        <v>0</v>
      </c>
      <c r="AB65" s="65">
        <v>0.28999999999999998</v>
      </c>
      <c r="AC65" s="65">
        <v>0</v>
      </c>
      <c r="AD65" s="65">
        <v>0</v>
      </c>
      <c r="AE65" s="65">
        <v>0</v>
      </c>
      <c r="AF65" s="65">
        <v>0</v>
      </c>
      <c r="AG65" s="65">
        <v>0</v>
      </c>
      <c r="AH65" s="65">
        <v>0</v>
      </c>
      <c r="AI65" s="65" t="s">
        <v>138</v>
      </c>
      <c r="AJ65" s="65" t="s">
        <v>138</v>
      </c>
      <c r="AK65" s="65" t="s">
        <v>138</v>
      </c>
      <c r="AL65" s="65" t="s">
        <v>138</v>
      </c>
      <c r="AM65" s="65" t="s">
        <v>138</v>
      </c>
      <c r="AN65" s="65" t="s">
        <v>138</v>
      </c>
      <c r="AO65" s="65" t="s">
        <v>138</v>
      </c>
      <c r="AP65" s="65" t="s">
        <v>138</v>
      </c>
      <c r="AQ65" s="65" t="s">
        <v>481</v>
      </c>
      <c r="AR65" s="65" t="s">
        <v>481</v>
      </c>
      <c r="AS65" s="65" t="s">
        <v>481</v>
      </c>
      <c r="AT65" s="65" t="s">
        <v>481</v>
      </c>
      <c r="AU65" s="65" t="s">
        <v>481</v>
      </c>
      <c r="AV65" s="65" t="s">
        <v>481</v>
      </c>
      <c r="AW65" s="65"/>
      <c r="AX65" s="86"/>
    </row>
    <row r="66" spans="1:50" ht="17" customHeight="1">
      <c r="A66" s="5"/>
      <c r="B66" s="74" t="s">
        <v>423</v>
      </c>
      <c r="C66" s="75">
        <v>9</v>
      </c>
      <c r="D66" s="75">
        <v>9.1</v>
      </c>
      <c r="E66" s="75">
        <v>4.9000000000000004</v>
      </c>
      <c r="F66" s="75">
        <v>7.9</v>
      </c>
      <c r="G66" s="75">
        <v>5.5</v>
      </c>
      <c r="H66" s="75">
        <v>5.6</v>
      </c>
      <c r="I66" s="75">
        <v>6</v>
      </c>
      <c r="J66" s="75">
        <v>2.7</v>
      </c>
      <c r="K66" s="75">
        <v>5.68</v>
      </c>
      <c r="L66" s="75">
        <v>8.59</v>
      </c>
      <c r="M66" s="75">
        <v>8.85</v>
      </c>
      <c r="N66" s="75">
        <v>8.17</v>
      </c>
      <c r="O66" s="75">
        <v>5.15</v>
      </c>
      <c r="P66" s="75">
        <v>10.97</v>
      </c>
      <c r="Q66" s="75">
        <v>5.81</v>
      </c>
      <c r="R66" s="75">
        <v>4.8</v>
      </c>
      <c r="S66" s="75">
        <v>2.15</v>
      </c>
      <c r="T66" s="75">
        <v>0</v>
      </c>
      <c r="U66" s="75">
        <v>1.97</v>
      </c>
      <c r="V66" s="75">
        <v>0</v>
      </c>
      <c r="W66" s="75">
        <v>0</v>
      </c>
      <c r="X66" s="75">
        <v>1.9710000000000001</v>
      </c>
      <c r="Y66" s="75">
        <v>0.59</v>
      </c>
      <c r="Z66" s="75">
        <v>1.752</v>
      </c>
      <c r="AA66" s="75">
        <v>3.83</v>
      </c>
      <c r="AB66" s="75">
        <v>14.81</v>
      </c>
      <c r="AC66" s="75">
        <v>6.22</v>
      </c>
      <c r="AD66" s="75">
        <v>4.49</v>
      </c>
      <c r="AE66" s="75">
        <v>4.8099999999999996</v>
      </c>
      <c r="AF66" s="75">
        <v>21.89</v>
      </c>
      <c r="AG66" s="75">
        <v>12.11</v>
      </c>
      <c r="AH66" s="75">
        <v>16.12</v>
      </c>
      <c r="AI66" s="75">
        <v>18.57</v>
      </c>
      <c r="AJ66" s="75">
        <v>13.53</v>
      </c>
      <c r="AK66" s="75">
        <v>8.57</v>
      </c>
      <c r="AL66" s="75">
        <v>9.39</v>
      </c>
      <c r="AM66" s="75">
        <v>10.173999999999999</v>
      </c>
      <c r="AN66" s="75">
        <v>11.222</v>
      </c>
      <c r="AO66" s="75">
        <v>8.0670000000000002</v>
      </c>
      <c r="AP66" s="75">
        <v>7.5730000000000004</v>
      </c>
      <c r="AQ66" s="75">
        <v>9.1</v>
      </c>
      <c r="AR66" s="75">
        <v>23.1</v>
      </c>
      <c r="AS66" s="75">
        <v>11.1</v>
      </c>
      <c r="AT66" s="75">
        <v>12.4</v>
      </c>
      <c r="AU66" s="75">
        <v>4.2</v>
      </c>
      <c r="AV66" s="75">
        <v>10.8</v>
      </c>
      <c r="AW66" s="75">
        <v>10.8</v>
      </c>
      <c r="AX66" s="86">
        <v>11.4</v>
      </c>
    </row>
    <row r="67" spans="1:50" ht="17" customHeight="1">
      <c r="A67" s="5"/>
      <c r="B67" s="74" t="s">
        <v>426</v>
      </c>
      <c r="C67" s="75"/>
      <c r="D67" s="75"/>
      <c r="E67" s="75"/>
      <c r="F67" s="75"/>
      <c r="G67" s="75"/>
      <c r="H67" s="75"/>
      <c r="I67" s="75"/>
      <c r="J67" s="75"/>
      <c r="K67" s="75"/>
      <c r="L67" s="75"/>
      <c r="M67" s="75"/>
      <c r="N67" s="75"/>
      <c r="O67" s="75"/>
      <c r="P67" s="75"/>
      <c r="Q67" s="75"/>
      <c r="R67" s="75"/>
      <c r="S67" s="75"/>
      <c r="T67" s="75"/>
      <c r="U67" s="75"/>
      <c r="V67" s="75"/>
      <c r="W67" s="75"/>
      <c r="X67" s="75"/>
      <c r="Y67" s="75"/>
      <c r="Z67" s="75"/>
      <c r="AA67" s="75">
        <v>0</v>
      </c>
      <c r="AB67" s="75">
        <v>6.59</v>
      </c>
      <c r="AC67" s="75">
        <v>0</v>
      </c>
      <c r="AD67" s="75">
        <v>0</v>
      </c>
      <c r="AE67" s="75">
        <v>0</v>
      </c>
      <c r="AF67" s="75" t="s">
        <v>251</v>
      </c>
      <c r="AG67" s="75" t="s">
        <v>251</v>
      </c>
      <c r="AH67" s="75" t="s">
        <v>251</v>
      </c>
      <c r="AI67" s="75"/>
      <c r="AJ67" s="75"/>
      <c r="AK67" s="75"/>
      <c r="AL67" s="75"/>
      <c r="AM67" s="75"/>
      <c r="AN67" s="75"/>
      <c r="AO67" s="75"/>
      <c r="AP67" s="75"/>
      <c r="AQ67" s="75"/>
      <c r="AR67" s="75"/>
      <c r="AS67" s="75"/>
      <c r="AT67" s="75"/>
      <c r="AU67" s="75"/>
      <c r="AV67" s="75"/>
      <c r="AW67" s="75"/>
      <c r="AX67" s="117"/>
    </row>
    <row r="68" spans="1:50" ht="17" customHeight="1" thickBot="1">
      <c r="A68" s="6"/>
      <c r="B68" s="39" t="s">
        <v>746</v>
      </c>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v>74.47</v>
      </c>
      <c r="AI68" s="66"/>
      <c r="AJ68" s="66"/>
      <c r="AK68" s="66"/>
      <c r="AL68" s="66"/>
      <c r="AM68" s="66"/>
      <c r="AN68" s="66"/>
      <c r="AO68" s="66"/>
      <c r="AP68" s="66"/>
      <c r="AQ68" s="66"/>
      <c r="AR68" s="66"/>
      <c r="AS68" s="66"/>
      <c r="AT68" s="66"/>
      <c r="AU68" s="66"/>
      <c r="AV68" s="66"/>
      <c r="AW68" s="66"/>
      <c r="AX68" s="92"/>
    </row>
    <row r="69" spans="1:50" ht="17" customHeight="1">
      <c r="B69" s="41"/>
    </row>
    <row r="70" spans="1:50" ht="17" customHeight="1">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c r="AP70"/>
      <c r="AQ70"/>
      <c r="AR70"/>
      <c r="AS70"/>
      <c r="AT70"/>
      <c r="AU70"/>
      <c r="AV70"/>
      <c r="AW70"/>
    </row>
    <row r="71" spans="1:50">
      <c r="B71" s="40"/>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c r="AP71"/>
      <c r="AQ71"/>
      <c r="AR71"/>
      <c r="AS71"/>
      <c r="AT71"/>
      <c r="AU71"/>
      <c r="AV71"/>
      <c r="AW71"/>
    </row>
    <row r="72" spans="1:50">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c r="AP72"/>
      <c r="AQ72"/>
      <c r="AR72"/>
      <c r="AS72"/>
      <c r="AT72"/>
      <c r="AU72"/>
      <c r="AV72"/>
      <c r="AW72"/>
    </row>
    <row r="73" spans="1:50">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row>
    <row r="74" spans="1:50">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row>
    <row r="75" spans="1:50">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row>
    <row r="76" spans="1:50">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row>
    <row r="77" spans="1:50">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row>
    <row r="78" spans="1:50">
      <c r="Q78"/>
      <c r="R78"/>
    </row>
    <row r="79" spans="1:50">
      <c r="Q79"/>
      <c r="R79"/>
    </row>
    <row r="80" spans="1:50">
      <c r="Q80"/>
      <c r="R80"/>
    </row>
    <row r="81" spans="17:18">
      <c r="Q81"/>
      <c r="R81"/>
    </row>
    <row r="82" spans="17:18">
      <c r="Q82"/>
      <c r="R82"/>
    </row>
    <row r="83" spans="17:18">
      <c r="Q83"/>
      <c r="R83"/>
    </row>
    <row r="84" spans="17:18">
      <c r="Q84"/>
      <c r="R84"/>
    </row>
    <row r="85" spans="17:18">
      <c r="Q85"/>
      <c r="R85"/>
    </row>
    <row r="86" spans="17:18">
      <c r="Q86"/>
      <c r="R86"/>
    </row>
    <row r="87" spans="17:18">
      <c r="Q87"/>
      <c r="R87"/>
    </row>
    <row r="88" spans="17:18">
      <c r="Q88"/>
      <c r="R88"/>
    </row>
    <row r="89" spans="17:18">
      <c r="Q89"/>
    </row>
  </sheetData>
  <phoneticPr fontId="13"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3B4139-CA43-8847-9882-4AC60FFFA77C}">
  <dimension ref="A1:H283"/>
  <sheetViews>
    <sheetView workbookViewId="0">
      <selection activeCell="A3" sqref="A3:XFD3"/>
    </sheetView>
  </sheetViews>
  <sheetFormatPr baseColWidth="10" defaultRowHeight="16"/>
  <cols>
    <col min="1" max="1" width="17.33203125" customWidth="1"/>
    <col min="2" max="2" width="49.6640625" style="26" customWidth="1"/>
    <col min="3" max="7" width="14.5" style="1" customWidth="1"/>
    <col min="8" max="8" width="14.5" customWidth="1"/>
    <col min="9" max="10" width="24.1640625" customWidth="1"/>
  </cols>
  <sheetData>
    <row r="1" spans="1:8" ht="81" customHeight="1" thickBot="1">
      <c r="A1" s="2"/>
    </row>
    <row r="2" spans="1:8" ht="29" customHeight="1" thickBot="1">
      <c r="A2" s="19" t="s">
        <v>65</v>
      </c>
      <c r="B2" s="27"/>
    </row>
    <row r="3" spans="1:8" ht="29" customHeight="1">
      <c r="A3" s="24"/>
      <c r="B3" s="28"/>
    </row>
    <row r="4" spans="1:8" ht="36" customHeight="1" thickBot="1">
      <c r="A4" s="25" t="s">
        <v>61</v>
      </c>
    </row>
    <row r="5" spans="1:8" ht="32" customHeight="1" thickBot="1">
      <c r="A5" s="23" t="s">
        <v>0</v>
      </c>
      <c r="B5" s="29" t="s">
        <v>54</v>
      </c>
      <c r="C5" s="15" t="s">
        <v>49</v>
      </c>
      <c r="D5" s="15" t="s">
        <v>167</v>
      </c>
      <c r="E5" s="15" t="s">
        <v>50</v>
      </c>
      <c r="F5" s="15" t="s">
        <v>51</v>
      </c>
      <c r="G5" s="15" t="s">
        <v>52</v>
      </c>
      <c r="H5" s="16" t="s">
        <v>53</v>
      </c>
    </row>
    <row r="6" spans="1:8">
      <c r="A6" s="44" t="s">
        <v>179</v>
      </c>
      <c r="B6" s="95" t="s">
        <v>520</v>
      </c>
      <c r="C6" s="96">
        <v>298000</v>
      </c>
      <c r="D6" s="96">
        <v>327800</v>
      </c>
      <c r="E6" s="96">
        <v>72.567768000000001</v>
      </c>
      <c r="F6" s="96">
        <v>28040.488408037098</v>
      </c>
      <c r="G6" s="96">
        <v>2425896.4451313755</v>
      </c>
      <c r="H6" s="97">
        <v>86.514058165836133</v>
      </c>
    </row>
    <row r="7" spans="1:8">
      <c r="A7" s="44" t="s">
        <v>179</v>
      </c>
      <c r="B7" s="95" t="s">
        <v>521</v>
      </c>
      <c r="C7" s="96">
        <v>22918.367346938776</v>
      </c>
      <c r="D7" s="96">
        <v>25210</v>
      </c>
      <c r="E7" s="96">
        <v>5.5809891428571428</v>
      </c>
      <c r="F7" s="96">
        <v>2097.0837460177272</v>
      </c>
      <c r="G7" s="96">
        <v>35394.126738794439</v>
      </c>
      <c r="H7" s="97">
        <v>16.877784116159585</v>
      </c>
    </row>
    <row r="8" spans="1:8">
      <c r="A8" s="44" t="s">
        <v>179</v>
      </c>
      <c r="B8" s="95" t="s">
        <v>522</v>
      </c>
      <c r="C8" s="96">
        <v>69241.205431691633</v>
      </c>
      <c r="D8" s="96">
        <v>221572</v>
      </c>
      <c r="E8" s="96">
        <v>70.044403414699261</v>
      </c>
      <c r="F8" s="96">
        <v>4671.4210807263262</v>
      </c>
      <c r="G8" s="96">
        <v>121297.33384853169</v>
      </c>
      <c r="H8" s="97">
        <v>25.965831757061821</v>
      </c>
    </row>
    <row r="9" spans="1:8">
      <c r="A9" s="44" t="s">
        <v>179</v>
      </c>
      <c r="B9" s="95" t="s">
        <v>523</v>
      </c>
      <c r="C9" s="96">
        <v>21444.991278597703</v>
      </c>
      <c r="D9" s="96">
        <v>8917</v>
      </c>
      <c r="E9" s="96">
        <v>-0.14419897308485474</v>
      </c>
      <c r="F9" s="96">
        <v>1448.6323465500493</v>
      </c>
      <c r="G9" s="96">
        <v>23183.925811437406</v>
      </c>
      <c r="H9" s="97">
        <v>16.004009482910174</v>
      </c>
    </row>
    <row r="10" spans="1:8">
      <c r="A10" s="44" t="s">
        <v>179</v>
      </c>
      <c r="B10" s="95" t="s">
        <v>524</v>
      </c>
      <c r="C10" s="96">
        <v>619368.38952048635</v>
      </c>
      <c r="D10" s="96">
        <v>379938</v>
      </c>
      <c r="E10" s="96">
        <v>40.599620085127555</v>
      </c>
      <c r="F10" s="96">
        <v>47924.939712779254</v>
      </c>
      <c r="G10" s="96">
        <v>245661.23907544612</v>
      </c>
      <c r="H10" s="97">
        <v>5.1259582285909522</v>
      </c>
    </row>
    <row r="11" spans="1:8">
      <c r="A11" s="44" t="s">
        <v>179</v>
      </c>
      <c r="B11" s="95" t="s">
        <v>525</v>
      </c>
      <c r="C11" s="96">
        <v>55662.428084252722</v>
      </c>
      <c r="D11" s="96">
        <v>178120</v>
      </c>
      <c r="E11" s="96">
        <v>56.308112250030057</v>
      </c>
      <c r="F11" s="96">
        <v>9748.6451132936236</v>
      </c>
      <c r="G11" s="96">
        <v>220620.17001545595</v>
      </c>
      <c r="H11" s="97">
        <v>22.630854590717419</v>
      </c>
    </row>
    <row r="12" spans="1:8" ht="26">
      <c r="A12" s="44" t="s">
        <v>180</v>
      </c>
      <c r="B12" s="95" t="s">
        <v>526</v>
      </c>
      <c r="C12" s="96">
        <v>133676</v>
      </c>
      <c r="D12" s="96">
        <v>147043</v>
      </c>
      <c r="E12" s="96">
        <v>26.7</v>
      </c>
      <c r="F12" s="96">
        <v>10520.9</v>
      </c>
      <c r="G12" s="96">
        <v>224961</v>
      </c>
      <c r="H12" s="97">
        <v>21.4</v>
      </c>
    </row>
    <row r="13" spans="1:8" ht="39">
      <c r="A13" s="44" t="s">
        <v>180</v>
      </c>
      <c r="B13" s="95" t="s">
        <v>527</v>
      </c>
      <c r="C13" s="96">
        <v>88052</v>
      </c>
      <c r="D13" s="96">
        <v>96857</v>
      </c>
      <c r="E13" s="96">
        <v>17.600000000000001</v>
      </c>
      <c r="F13" s="96">
        <v>6930.1</v>
      </c>
      <c r="G13" s="96">
        <v>173879</v>
      </c>
      <c r="H13" s="97">
        <v>25.1</v>
      </c>
    </row>
    <row r="14" spans="1:8" ht="39">
      <c r="A14" s="44" t="s">
        <v>180</v>
      </c>
      <c r="B14" s="95" t="s">
        <v>528</v>
      </c>
      <c r="C14" s="96">
        <v>10777</v>
      </c>
      <c r="D14" s="96">
        <v>11855</v>
      </c>
      <c r="E14" s="96">
        <v>2.1</v>
      </c>
      <c r="F14" s="96">
        <v>848.2</v>
      </c>
      <c r="G14" s="96">
        <v>25309</v>
      </c>
      <c r="H14" s="97">
        <v>29.8</v>
      </c>
    </row>
    <row r="15" spans="1:8" ht="26">
      <c r="A15" s="44" t="s">
        <v>180</v>
      </c>
      <c r="B15" s="95" t="s">
        <v>529</v>
      </c>
      <c r="C15" s="96">
        <v>8836</v>
      </c>
      <c r="D15" s="96">
        <v>9719</v>
      </c>
      <c r="E15" s="96">
        <v>1.8</v>
      </c>
      <c r="F15" s="96">
        <v>695.4</v>
      </c>
      <c r="G15" s="96">
        <v>32187</v>
      </c>
      <c r="H15" s="97">
        <v>46.3</v>
      </c>
    </row>
    <row r="16" spans="1:8">
      <c r="A16" s="44" t="s">
        <v>180</v>
      </c>
      <c r="B16" s="95" t="s">
        <v>530</v>
      </c>
      <c r="C16" s="96">
        <v>38791</v>
      </c>
      <c r="D16" s="96">
        <v>18764</v>
      </c>
      <c r="E16" s="96">
        <v>7.7</v>
      </c>
      <c r="F16" s="96">
        <v>3053</v>
      </c>
      <c r="G16" s="96">
        <v>6182</v>
      </c>
      <c r="H16" s="97">
        <v>2</v>
      </c>
    </row>
    <row r="17" spans="1:8">
      <c r="A17" s="44" t="s">
        <v>180</v>
      </c>
      <c r="B17" s="95" t="s">
        <v>531</v>
      </c>
      <c r="C17" s="96">
        <v>24800</v>
      </c>
      <c r="D17" s="96">
        <v>27280</v>
      </c>
      <c r="E17" s="96">
        <v>4.9000000000000004</v>
      </c>
      <c r="F17" s="96">
        <v>1951.9</v>
      </c>
      <c r="G17" s="96">
        <v>68199</v>
      </c>
      <c r="H17" s="97">
        <v>34.9</v>
      </c>
    </row>
    <row r="18" spans="1:8">
      <c r="A18" s="44" t="s">
        <v>180</v>
      </c>
      <c r="B18" s="95" t="s">
        <v>532</v>
      </c>
      <c r="C18" s="96">
        <v>5864</v>
      </c>
      <c r="D18" s="96">
        <v>42670</v>
      </c>
      <c r="E18" s="96">
        <v>5.9</v>
      </c>
      <c r="F18" s="96">
        <v>1142.3</v>
      </c>
      <c r="G18" s="96">
        <v>22218</v>
      </c>
      <c r="H18" s="97">
        <v>19.5</v>
      </c>
    </row>
    <row r="19" spans="1:8">
      <c r="A19" s="44" t="s">
        <v>181</v>
      </c>
      <c r="B19" s="95" t="s">
        <v>533</v>
      </c>
      <c r="C19" s="96">
        <v>318807</v>
      </c>
      <c r="D19" s="96">
        <v>350688</v>
      </c>
      <c r="E19" s="96">
        <v>102.1</v>
      </c>
      <c r="F19" s="96">
        <v>25555</v>
      </c>
      <c r="G19" s="96">
        <v>880808</v>
      </c>
      <c r="H19" s="97">
        <v>34.5</v>
      </c>
    </row>
    <row r="20" spans="1:8">
      <c r="A20" s="44" t="s">
        <v>181</v>
      </c>
      <c r="B20" s="95" t="s">
        <v>534</v>
      </c>
      <c r="C20" s="96">
        <v>49073</v>
      </c>
      <c r="D20" s="96">
        <v>53980</v>
      </c>
      <c r="E20" s="96">
        <v>15.7</v>
      </c>
      <c r="F20" s="96">
        <v>3711</v>
      </c>
      <c r="G20" s="96">
        <v>63640</v>
      </c>
      <c r="H20" s="97">
        <v>17.100000000000001</v>
      </c>
    </row>
    <row r="21" spans="1:8">
      <c r="A21" s="44" t="s">
        <v>181</v>
      </c>
      <c r="B21" s="95" t="s">
        <v>535</v>
      </c>
      <c r="C21" s="96">
        <v>17022</v>
      </c>
      <c r="D21" s="96">
        <v>54469</v>
      </c>
      <c r="E21" s="96">
        <v>17.2</v>
      </c>
      <c r="F21" s="96">
        <v>2926</v>
      </c>
      <c r="G21" s="96">
        <v>23184</v>
      </c>
      <c r="H21" s="97">
        <v>7.9</v>
      </c>
    </row>
    <row r="22" spans="1:8">
      <c r="A22" s="44" t="s">
        <v>181</v>
      </c>
      <c r="B22" s="95" t="s">
        <v>536</v>
      </c>
      <c r="C22" s="96">
        <v>17819</v>
      </c>
      <c r="D22" s="96">
        <v>57020</v>
      </c>
      <c r="E22" s="96">
        <v>18</v>
      </c>
      <c r="F22" s="96">
        <v>3045</v>
      </c>
      <c r="G22" s="96">
        <v>23184</v>
      </c>
      <c r="H22" s="97">
        <v>7.6</v>
      </c>
    </row>
    <row r="23" spans="1:8">
      <c r="A23" s="44" t="s">
        <v>181</v>
      </c>
      <c r="B23" s="95" t="s">
        <v>525</v>
      </c>
      <c r="C23" s="96">
        <v>18691</v>
      </c>
      <c r="D23" s="96">
        <v>59811</v>
      </c>
      <c r="E23" s="96">
        <v>18.899999999999999</v>
      </c>
      <c r="F23" s="96">
        <v>3324</v>
      </c>
      <c r="G23" s="96">
        <v>30879</v>
      </c>
      <c r="H23" s="97">
        <v>9.3000000000000007</v>
      </c>
    </row>
    <row r="24" spans="1:8">
      <c r="A24" s="44" t="s">
        <v>182</v>
      </c>
      <c r="B24" s="95" t="s">
        <v>533</v>
      </c>
      <c r="C24" s="96">
        <v>264640</v>
      </c>
      <c r="D24" s="96">
        <v>291104</v>
      </c>
      <c r="E24" s="96">
        <v>84.8</v>
      </c>
      <c r="F24" s="96">
        <v>16424.8</v>
      </c>
      <c r="G24" s="96">
        <v>633201</v>
      </c>
      <c r="H24" s="97">
        <v>84.8</v>
      </c>
    </row>
    <row r="25" spans="1:8">
      <c r="A25" s="44" t="s">
        <v>182</v>
      </c>
      <c r="B25" s="95" t="s">
        <v>537</v>
      </c>
      <c r="C25" s="96">
        <v>28898</v>
      </c>
      <c r="D25" s="96">
        <v>92474</v>
      </c>
      <c r="E25" s="96">
        <v>29.2</v>
      </c>
      <c r="F25" s="96">
        <v>5030.7</v>
      </c>
      <c r="G25" s="96">
        <v>56702</v>
      </c>
      <c r="H25" s="97">
        <v>29.2</v>
      </c>
    </row>
    <row r="26" spans="1:8">
      <c r="A26" s="44" t="s">
        <v>182</v>
      </c>
      <c r="B26" s="95" t="s">
        <v>522</v>
      </c>
      <c r="C26" s="96">
        <v>14605</v>
      </c>
      <c r="D26" s="96">
        <v>46735</v>
      </c>
      <c r="E26" s="96">
        <v>14.8</v>
      </c>
      <c r="F26" s="96">
        <v>2393</v>
      </c>
      <c r="G26" s="96">
        <v>23184</v>
      </c>
      <c r="H26" s="97">
        <v>14.8</v>
      </c>
    </row>
    <row r="27" spans="1:8">
      <c r="A27" s="44" t="s">
        <v>182</v>
      </c>
      <c r="B27" s="95" t="s">
        <v>538</v>
      </c>
      <c r="C27" s="96">
        <v>1200</v>
      </c>
      <c r="D27" s="96">
        <v>1320</v>
      </c>
      <c r="E27" s="96">
        <v>0.4</v>
      </c>
      <c r="F27" s="96">
        <v>70.3</v>
      </c>
      <c r="G27" s="96">
        <v>232</v>
      </c>
      <c r="H27" s="97">
        <v>0.4</v>
      </c>
    </row>
    <row r="28" spans="1:8">
      <c r="A28" s="44" t="s">
        <v>183</v>
      </c>
      <c r="B28" s="95" t="s">
        <v>533</v>
      </c>
      <c r="C28" s="96">
        <v>99949</v>
      </c>
      <c r="D28" s="96">
        <v>109944</v>
      </c>
      <c r="E28" s="96">
        <v>32.023659600000002</v>
      </c>
      <c r="F28" s="96">
        <v>8638.8595800623043</v>
      </c>
      <c r="G28" s="96">
        <v>1138102.0092735705</v>
      </c>
      <c r="H28" s="97">
        <v>131.74215864096294</v>
      </c>
    </row>
    <row r="29" spans="1:8">
      <c r="A29" s="44" t="s">
        <v>183</v>
      </c>
      <c r="B29" s="95" t="s">
        <v>525</v>
      </c>
      <c r="C29" s="96">
        <v>44069.968000000015</v>
      </c>
      <c r="D29" s="96">
        <v>141024</v>
      </c>
      <c r="E29" s="96">
        <v>44.581179628800015</v>
      </c>
      <c r="F29" s="96">
        <v>7763.4425563339846</v>
      </c>
      <c r="G29" s="96">
        <v>111271.25193199381</v>
      </c>
      <c r="H29" s="97">
        <v>14.332720455464772</v>
      </c>
    </row>
    <row r="30" spans="1:8">
      <c r="A30" s="44" t="s">
        <v>183</v>
      </c>
      <c r="B30" s="95" t="s">
        <v>534</v>
      </c>
      <c r="C30" s="96">
        <v>56857</v>
      </c>
      <c r="D30" s="96">
        <v>62543</v>
      </c>
      <c r="E30" s="96">
        <v>18.2169828</v>
      </c>
      <c r="F30" s="96">
        <v>4636.2470250231136</v>
      </c>
      <c r="G30" s="96">
        <v>63639.876352395673</v>
      </c>
      <c r="H30" s="97">
        <v>13.726593084646607</v>
      </c>
    </row>
    <row r="31" spans="1:8">
      <c r="A31" s="44" t="s">
        <v>183</v>
      </c>
      <c r="B31" s="95" t="s">
        <v>539</v>
      </c>
      <c r="C31" s="96">
        <v>14776</v>
      </c>
      <c r="D31" s="96">
        <v>16254</v>
      </c>
      <c r="E31" s="96">
        <v>4.7342304000000004</v>
      </c>
      <c r="F31" s="96">
        <v>1204.8681084429627</v>
      </c>
      <c r="G31" s="96">
        <v>21213.292117465226</v>
      </c>
      <c r="H31" s="97">
        <v>17.606318873257358</v>
      </c>
    </row>
    <row r="32" spans="1:8">
      <c r="A32" s="44" t="s">
        <v>183</v>
      </c>
      <c r="B32" s="95" t="s">
        <v>522</v>
      </c>
      <c r="C32" s="96">
        <v>71480</v>
      </c>
      <c r="D32" s="96">
        <v>228736</v>
      </c>
      <c r="E32" s="96">
        <v>72.309168</v>
      </c>
      <c r="F32" s="96">
        <v>11932.521714735089</v>
      </c>
      <c r="G32" s="96">
        <v>104327.66615146832</v>
      </c>
      <c r="H32" s="97">
        <v>8.7431365008653135</v>
      </c>
    </row>
    <row r="33" spans="1:8">
      <c r="A33" s="44" t="s">
        <v>184</v>
      </c>
      <c r="B33" s="95" t="s">
        <v>533</v>
      </c>
      <c r="C33" s="96">
        <v>207519.33604870271</v>
      </c>
      <c r="D33" s="96">
        <v>228271</v>
      </c>
      <c r="E33" s="96">
        <v>66.489195270004345</v>
      </c>
      <c r="F33" s="96">
        <v>18846.809809270981</v>
      </c>
      <c r="G33" s="96">
        <v>710765.45595054096</v>
      </c>
      <c r="H33" s="97">
        <v>37.712772779237504</v>
      </c>
    </row>
    <row r="34" spans="1:8">
      <c r="A34" s="44" t="s">
        <v>184</v>
      </c>
      <c r="B34" s="95" t="s">
        <v>540</v>
      </c>
      <c r="C34" s="96">
        <v>12551</v>
      </c>
      <c r="D34" s="96">
        <v>13806</v>
      </c>
      <c r="E34" s="96">
        <v>4.0213403999999997</v>
      </c>
      <c r="F34" s="96">
        <v>1075.3752750647595</v>
      </c>
      <c r="G34" s="96">
        <v>16970.63369397218</v>
      </c>
      <c r="H34" s="97">
        <v>15.781126912137907</v>
      </c>
    </row>
    <row r="35" spans="1:8" ht="26">
      <c r="A35" s="44" t="s">
        <v>184</v>
      </c>
      <c r="B35" s="95" t="s">
        <v>541</v>
      </c>
      <c r="C35" s="96">
        <v>16500</v>
      </c>
      <c r="D35" s="96">
        <v>18150</v>
      </c>
      <c r="E35" s="96">
        <v>5.2865999999999991</v>
      </c>
      <c r="F35" s="96">
        <v>1413.7273554751439</v>
      </c>
      <c r="G35" s="96">
        <v>21213.292117465226</v>
      </c>
      <c r="H35" s="97">
        <v>15.00522150562446</v>
      </c>
    </row>
    <row r="36" spans="1:8">
      <c r="A36" s="44" t="s">
        <v>184</v>
      </c>
      <c r="B36" s="95" t="s">
        <v>542</v>
      </c>
      <c r="C36" s="96">
        <v>23956</v>
      </c>
      <c r="D36" s="96">
        <v>76659</v>
      </c>
      <c r="E36" s="96">
        <v>24.233889600000001</v>
      </c>
      <c r="F36" s="96">
        <v>4495.8055153122195</v>
      </c>
      <c r="G36" s="96">
        <v>34775.888717156107</v>
      </c>
      <c r="H36" s="97">
        <v>7.7351852963197034</v>
      </c>
    </row>
    <row r="37" spans="1:8">
      <c r="A37" s="44" t="s">
        <v>184</v>
      </c>
      <c r="B37" s="95" t="s">
        <v>543</v>
      </c>
      <c r="C37" s="96">
        <v>28644</v>
      </c>
      <c r="D37" s="96">
        <v>91661</v>
      </c>
      <c r="E37" s="96">
        <v>28.976270399999997</v>
      </c>
      <c r="F37" s="96">
        <v>5359.3623348014817</v>
      </c>
      <c r="G37" s="96">
        <v>40571.870170015456</v>
      </c>
      <c r="H37" s="97">
        <v>7.5702793794251448</v>
      </c>
    </row>
    <row r="38" spans="1:8">
      <c r="A38" s="44" t="s">
        <v>184</v>
      </c>
      <c r="B38" s="95" t="s">
        <v>525</v>
      </c>
      <c r="C38" s="96">
        <v>21089.524999999994</v>
      </c>
      <c r="D38" s="96">
        <v>67486</v>
      </c>
      <c r="E38" s="96">
        <v>21.334163489999995</v>
      </c>
      <c r="F38" s="96">
        <v>4146.9882519774628</v>
      </c>
      <c r="G38" s="96">
        <v>40197.06336939722</v>
      </c>
      <c r="H38" s="97">
        <v>9.6930738470815605</v>
      </c>
    </row>
    <row r="39" spans="1:8">
      <c r="A39" s="44" t="s">
        <v>184</v>
      </c>
      <c r="B39" s="95" t="s">
        <v>544</v>
      </c>
      <c r="C39" s="96">
        <v>-12439.049408926394</v>
      </c>
      <c r="D39" s="96">
        <v>-13683</v>
      </c>
      <c r="E39" s="96">
        <v>47.255175786171208</v>
      </c>
      <c r="F39" s="96">
        <v>20341.364666812067</v>
      </c>
      <c r="G39" s="96">
        <v>105486.86244204019</v>
      </c>
      <c r="H39" s="97">
        <v>5.1858301628182879</v>
      </c>
    </row>
    <row r="40" spans="1:8">
      <c r="A40" s="44" t="s">
        <v>184</v>
      </c>
      <c r="B40" s="95" t="s">
        <v>545</v>
      </c>
      <c r="C40" s="96">
        <v>60269</v>
      </c>
      <c r="D40" s="96">
        <v>66296</v>
      </c>
      <c r="E40" s="96">
        <v>19.310187600000003</v>
      </c>
      <c r="F40" s="96">
        <v>5267.0432569597715</v>
      </c>
      <c r="G40" s="96">
        <v>18807.959814528593</v>
      </c>
      <c r="H40" s="97">
        <v>3.5708762766806803</v>
      </c>
    </row>
    <row r="41" spans="1:8">
      <c r="A41" s="44" t="s">
        <v>185</v>
      </c>
      <c r="B41" s="95" t="s">
        <v>533</v>
      </c>
      <c r="C41" s="96">
        <v>154530.38384130946</v>
      </c>
      <c r="D41" s="96">
        <v>169983</v>
      </c>
      <c r="E41" s="96">
        <v>30.81953975331076</v>
      </c>
      <c r="F41" s="96">
        <v>8375.4501763726694</v>
      </c>
      <c r="G41" s="96">
        <v>984431.99381761975</v>
      </c>
      <c r="H41" s="97">
        <v>117.53780072559255</v>
      </c>
    </row>
    <row r="42" spans="1:8">
      <c r="A42" s="44" t="s">
        <v>185</v>
      </c>
      <c r="B42" s="95" t="s">
        <v>542</v>
      </c>
      <c r="C42" s="96">
        <v>20165</v>
      </c>
      <c r="D42" s="96">
        <v>64528</v>
      </c>
      <c r="E42" s="96">
        <v>20.398913999999998</v>
      </c>
      <c r="F42" s="96">
        <v>3396.4179338785389</v>
      </c>
      <c r="G42" s="96">
        <v>28979.907264296755</v>
      </c>
      <c r="H42" s="97">
        <v>8.5324915332793445</v>
      </c>
    </row>
    <row r="43" spans="1:8">
      <c r="A43" s="44" t="s">
        <v>185</v>
      </c>
      <c r="B43" s="95" t="s">
        <v>546</v>
      </c>
      <c r="C43" s="96">
        <v>24680</v>
      </c>
      <c r="D43" s="96">
        <v>78976</v>
      </c>
      <c r="E43" s="96">
        <v>24.966287999999999</v>
      </c>
      <c r="F43" s="96">
        <v>4145.8742584999218</v>
      </c>
      <c r="G43" s="96">
        <v>34775.888717156107</v>
      </c>
      <c r="H43" s="97">
        <v>8.388071260448422</v>
      </c>
    </row>
    <row r="44" spans="1:8">
      <c r="A44" s="44" t="s">
        <v>185</v>
      </c>
      <c r="B44" s="95" t="s">
        <v>547</v>
      </c>
      <c r="C44" s="96">
        <v>2057.46</v>
      </c>
      <c r="D44" s="96">
        <v>6584</v>
      </c>
      <c r="E44" s="96">
        <v>2.0813265360000002</v>
      </c>
      <c r="F44" s="96">
        <v>307.88187735784231</v>
      </c>
      <c r="G44" s="96">
        <v>1931.9938176197836</v>
      </c>
      <c r="H44" s="97">
        <v>6.2751138007849754</v>
      </c>
    </row>
    <row r="45" spans="1:8">
      <c r="A45" s="44" t="s">
        <v>185</v>
      </c>
      <c r="B45" s="95" t="s">
        <v>548</v>
      </c>
      <c r="C45" s="96">
        <v>29076.585534425474</v>
      </c>
      <c r="D45" s="96">
        <v>31984</v>
      </c>
      <c r="E45" s="96">
        <v>5.7990342189858168</v>
      </c>
      <c r="F45" s="96">
        <v>1873.1949884450742</v>
      </c>
      <c r="G45" s="96">
        <v>24613.601236476043</v>
      </c>
      <c r="H45" s="97">
        <v>13.139903420789961</v>
      </c>
    </row>
    <row r="46" spans="1:8">
      <c r="A46" s="44" t="s">
        <v>185</v>
      </c>
      <c r="B46" s="95" t="s">
        <v>525</v>
      </c>
      <c r="C46" s="96">
        <v>17303.831999999991</v>
      </c>
      <c r="D46" s="96">
        <v>55372</v>
      </c>
      <c r="E46" s="96">
        <v>17.504556451199996</v>
      </c>
      <c r="F46" s="96">
        <v>2966.0458160872181</v>
      </c>
      <c r="G46" s="96">
        <v>27074.961360123649</v>
      </c>
      <c r="H46" s="97">
        <v>9.1283017994107389</v>
      </c>
    </row>
    <row r="47" spans="1:8">
      <c r="A47" s="44" t="s">
        <v>186</v>
      </c>
      <c r="B47" s="95" t="s">
        <v>533</v>
      </c>
      <c r="C47" s="96">
        <v>339555.08482501627</v>
      </c>
      <c r="D47" s="96">
        <v>373511</v>
      </c>
      <c r="E47" s="96">
        <v>108.79344917793522</v>
      </c>
      <c r="F47" s="96">
        <v>30068.023899724238</v>
      </c>
      <c r="G47" s="96">
        <v>2064504.250386399</v>
      </c>
      <c r="H47" s="97">
        <v>68.661121770803604</v>
      </c>
    </row>
    <row r="48" spans="1:8">
      <c r="A48" s="44" t="s">
        <v>186</v>
      </c>
      <c r="B48" s="95" t="s">
        <v>534</v>
      </c>
      <c r="C48" s="96">
        <v>29071.4</v>
      </c>
      <c r="D48" s="96">
        <v>31979</v>
      </c>
      <c r="E48" s="96">
        <v>9.314476560000001</v>
      </c>
      <c r="F48" s="96">
        <v>2428.6155059352159</v>
      </c>
      <c r="G48" s="96">
        <v>35355.486862442041</v>
      </c>
      <c r="H48" s="97">
        <v>14.557877431004577</v>
      </c>
    </row>
    <row r="49" spans="1:8">
      <c r="A49" s="44" t="s">
        <v>186</v>
      </c>
      <c r="B49" s="95" t="s">
        <v>522</v>
      </c>
      <c r="C49" s="96">
        <v>26152</v>
      </c>
      <c r="D49" s="96">
        <v>83686</v>
      </c>
      <c r="E49" s="96">
        <v>26.455363200000004</v>
      </c>
      <c r="F49" s="96">
        <v>4093.6876222219853</v>
      </c>
      <c r="G49" s="96">
        <v>41731.066460587324</v>
      </c>
      <c r="H49" s="97">
        <v>10.194003625009472</v>
      </c>
    </row>
    <row r="50" spans="1:8">
      <c r="A50" s="44" t="s">
        <v>186</v>
      </c>
      <c r="B50" s="95" t="s">
        <v>549</v>
      </c>
      <c r="C50" s="96">
        <v>-8037.7962242014855</v>
      </c>
      <c r="D50" s="96">
        <v>-8842</v>
      </c>
      <c r="E50" s="96">
        <v>30.919484465745889</v>
      </c>
      <c r="F50" s="96">
        <v>8163.69019437932</v>
      </c>
      <c r="G50" s="96">
        <v>49265.842349304483</v>
      </c>
      <c r="H50" s="97">
        <v>6.0347515861422441</v>
      </c>
    </row>
    <row r="51" spans="1:8">
      <c r="A51" s="44" t="s">
        <v>186</v>
      </c>
      <c r="B51" s="95" t="s">
        <v>550</v>
      </c>
      <c r="C51" s="96">
        <v>40360.481377731128</v>
      </c>
      <c r="D51" s="96">
        <v>44397</v>
      </c>
      <c r="E51" s="96">
        <v>12.931498233425053</v>
      </c>
      <c r="F51" s="96">
        <v>3438.9351570749172</v>
      </c>
      <c r="G51" s="96">
        <v>14026.27511591963</v>
      </c>
      <c r="H51" s="97">
        <v>4.0786680979033267</v>
      </c>
    </row>
    <row r="52" spans="1:8">
      <c r="A52" s="44" t="s">
        <v>262</v>
      </c>
      <c r="B52" s="95" t="s">
        <v>607</v>
      </c>
      <c r="C52" s="96">
        <v>368720.76</v>
      </c>
      <c r="D52" s="96" t="s">
        <v>608</v>
      </c>
      <c r="E52" s="96">
        <v>107.18600000000001</v>
      </c>
      <c r="F52" s="96">
        <v>23049.665132897288</v>
      </c>
      <c r="G52" s="96">
        <v>1010846.0351351352</v>
      </c>
      <c r="H52" s="97">
        <f t="shared" ref="H52:H67" si="0">+G52/F52</f>
        <v>43.855128883951565</v>
      </c>
    </row>
    <row r="53" spans="1:8" ht="26">
      <c r="A53" s="44" t="s">
        <v>262</v>
      </c>
      <c r="B53" s="95" t="s">
        <v>609</v>
      </c>
      <c r="C53" s="96">
        <v>246377.86</v>
      </c>
      <c r="D53" s="96" t="s">
        <v>610</v>
      </c>
      <c r="E53" s="96">
        <v>80.495000000000005</v>
      </c>
      <c r="F53" s="96">
        <v>20799.225132897292</v>
      </c>
      <c r="G53" s="96">
        <v>667929.65675675683</v>
      </c>
      <c r="H53" s="97">
        <f t="shared" si="0"/>
        <v>32.113199048954932</v>
      </c>
    </row>
    <row r="54" spans="1:8">
      <c r="A54" s="44" t="s">
        <v>263</v>
      </c>
      <c r="B54" s="95" t="s">
        <v>607</v>
      </c>
      <c r="C54" s="96">
        <v>431588</v>
      </c>
      <c r="D54" s="96" t="s">
        <v>608</v>
      </c>
      <c r="E54" s="96">
        <v>97.64385</v>
      </c>
      <c r="F54" s="96">
        <v>31284.37</v>
      </c>
      <c r="G54" s="96">
        <v>1568853.78</v>
      </c>
      <c r="H54" s="97">
        <f t="shared" si="0"/>
        <v>50.148166001105345</v>
      </c>
    </row>
    <row r="55" spans="1:8" ht="26">
      <c r="A55" s="44" t="s">
        <v>263</v>
      </c>
      <c r="B55" s="95" t="s">
        <v>609</v>
      </c>
      <c r="C55" s="96">
        <v>232568.9</v>
      </c>
      <c r="D55" s="96" t="s">
        <v>610</v>
      </c>
      <c r="E55" s="96">
        <v>53.02064</v>
      </c>
      <c r="F55" s="96">
        <v>24177.95</v>
      </c>
      <c r="G55" s="96">
        <v>965328.07000000007</v>
      </c>
      <c r="H55" s="97">
        <f t="shared" si="0"/>
        <v>39.92596849608838</v>
      </c>
    </row>
    <row r="56" spans="1:8">
      <c r="A56" s="44" t="s">
        <v>264</v>
      </c>
      <c r="B56" s="95" t="s">
        <v>607</v>
      </c>
      <c r="C56" s="96">
        <v>480256.2</v>
      </c>
      <c r="D56" s="96" t="s">
        <v>608</v>
      </c>
      <c r="E56" s="96">
        <v>134.55583999999999</v>
      </c>
      <c r="F56" s="96">
        <v>35361.65</v>
      </c>
      <c r="G56" s="96">
        <v>1298114.2702702703</v>
      </c>
      <c r="H56" s="97">
        <f t="shared" si="0"/>
        <v>36.709663442465782</v>
      </c>
    </row>
    <row r="57" spans="1:8" ht="26">
      <c r="A57" s="44" t="s">
        <v>264</v>
      </c>
      <c r="B57" s="95" t="s">
        <v>609</v>
      </c>
      <c r="C57" s="96">
        <v>293911.3</v>
      </c>
      <c r="D57" s="96" t="s">
        <v>610</v>
      </c>
      <c r="E57" s="96">
        <v>93.394130000000004</v>
      </c>
      <c r="F57" s="96">
        <v>29835.97</v>
      </c>
      <c r="G57" s="96">
        <v>810743.61756756762</v>
      </c>
      <c r="H57" s="97">
        <f t="shared" si="0"/>
        <v>27.17336213863895</v>
      </c>
    </row>
    <row r="58" spans="1:8">
      <c r="A58" s="44" t="s">
        <v>265</v>
      </c>
      <c r="B58" s="95" t="s">
        <v>607</v>
      </c>
      <c r="C58" s="96">
        <v>319372.33639999997</v>
      </c>
      <c r="D58" s="96" t="s">
        <v>608</v>
      </c>
      <c r="E58" s="96">
        <v>89.661000000000001</v>
      </c>
      <c r="F58" s="96">
        <v>23325.928854054098</v>
      </c>
      <c r="G58" s="96">
        <v>978266.37027027027</v>
      </c>
      <c r="H58" s="97">
        <f t="shared" si="0"/>
        <v>41.939010291555675</v>
      </c>
    </row>
    <row r="59" spans="1:8">
      <c r="A59" s="44" t="s">
        <v>265</v>
      </c>
      <c r="B59" s="95" t="s">
        <v>609</v>
      </c>
      <c r="C59" s="96">
        <v>207448.88780000003</v>
      </c>
      <c r="D59" s="96" t="s">
        <v>611</v>
      </c>
      <c r="E59" s="96">
        <v>58.308999999999997</v>
      </c>
      <c r="F59" s="96">
        <v>17325.254799999999</v>
      </c>
      <c r="G59" s="96">
        <v>638422.31621621619</v>
      </c>
      <c r="H59" s="97">
        <f t="shared" si="0"/>
        <v>36.849230997527158</v>
      </c>
    </row>
    <row r="60" spans="1:8">
      <c r="A60" s="44" t="s">
        <v>266</v>
      </c>
      <c r="B60" s="95" t="s">
        <v>607</v>
      </c>
      <c r="C60" s="96">
        <v>444449.29</v>
      </c>
      <c r="D60" s="96" t="s">
        <v>608</v>
      </c>
      <c r="E60" s="96">
        <v>125.29849</v>
      </c>
      <c r="F60" s="96">
        <v>26357.371351351401</v>
      </c>
      <c r="G60" s="96">
        <v>808775.3</v>
      </c>
      <c r="H60" s="97">
        <f t="shared" si="0"/>
        <v>30.684975721546387</v>
      </c>
    </row>
    <row r="61" spans="1:8" ht="26">
      <c r="A61" s="44" t="s">
        <v>266</v>
      </c>
      <c r="B61" s="95" t="s">
        <v>609</v>
      </c>
      <c r="C61" s="96">
        <v>271126.99</v>
      </c>
      <c r="D61" s="96" t="s">
        <v>610</v>
      </c>
      <c r="E61" s="96">
        <v>86.846159999999998</v>
      </c>
      <c r="F61" s="96">
        <v>20305.44567567567</v>
      </c>
      <c r="G61" s="96">
        <v>332531.59999999998</v>
      </c>
      <c r="H61" s="97">
        <f t="shared" si="0"/>
        <v>16.376473844075569</v>
      </c>
    </row>
    <row r="62" spans="1:8">
      <c r="A62" s="44" t="s">
        <v>267</v>
      </c>
      <c r="B62" s="95" t="s">
        <v>607</v>
      </c>
      <c r="C62" s="96">
        <v>400956.06</v>
      </c>
      <c r="D62" s="96" t="s">
        <v>608</v>
      </c>
      <c r="E62" s="96">
        <f>111524.9849855/1000</f>
        <v>111.52498498550001</v>
      </c>
      <c r="F62" s="96">
        <v>32102.308540540536</v>
      </c>
      <c r="G62" s="96">
        <v>702464.51351351349</v>
      </c>
      <c r="H62" s="97">
        <f t="shared" si="0"/>
        <v>21.882056009349085</v>
      </c>
    </row>
    <row r="63" spans="1:8">
      <c r="A63" s="44" t="s">
        <v>267</v>
      </c>
      <c r="B63" s="95" t="s">
        <v>609</v>
      </c>
      <c r="C63" s="96">
        <v>249494.76</v>
      </c>
      <c r="D63" s="96" t="s">
        <v>611</v>
      </c>
      <c r="E63" s="96">
        <f>68446.7281855/1000</f>
        <v>68.446728185500007</v>
      </c>
      <c r="F63" s="96">
        <v>23604.542864864863</v>
      </c>
      <c r="G63" s="96">
        <v>237089.51351351349</v>
      </c>
      <c r="H63" s="97">
        <f t="shared" si="0"/>
        <v>10.044232369626567</v>
      </c>
    </row>
    <row r="64" spans="1:8">
      <c r="A64" s="44" t="s">
        <v>268</v>
      </c>
      <c r="B64" s="95" t="s">
        <v>607</v>
      </c>
      <c r="C64" s="96">
        <v>467932.41750000004</v>
      </c>
      <c r="D64" s="96" t="s">
        <v>608</v>
      </c>
      <c r="E64" s="96">
        <f>134386.6476/1000</f>
        <v>134.3866476</v>
      </c>
      <c r="F64" s="96">
        <v>31124.39</v>
      </c>
      <c r="G64" s="96">
        <v>1135893.6000000001</v>
      </c>
      <c r="H64" s="97">
        <f t="shared" si="0"/>
        <v>36.495288743008302</v>
      </c>
    </row>
    <row r="65" spans="1:8" ht="26">
      <c r="A65" s="44" t="s">
        <v>268</v>
      </c>
      <c r="B65" s="95" t="s">
        <v>609</v>
      </c>
      <c r="C65" s="96">
        <v>380014.26360000006</v>
      </c>
      <c r="D65" s="96" t="s">
        <v>610</v>
      </c>
      <c r="E65" s="96">
        <f>115374.1254/1000</f>
        <v>115.37412540000001</v>
      </c>
      <c r="F65" s="96">
        <v>29163.690000000002</v>
      </c>
      <c r="G65" s="96">
        <v>801212.51891891903</v>
      </c>
      <c r="H65" s="97">
        <f t="shared" si="0"/>
        <v>27.472947316300473</v>
      </c>
    </row>
    <row r="66" spans="1:8">
      <c r="A66" s="44" t="s">
        <v>269</v>
      </c>
      <c r="B66" s="95" t="s">
        <v>607</v>
      </c>
      <c r="C66" s="96">
        <v>314725.57</v>
      </c>
      <c r="D66" s="96" t="s">
        <v>608</v>
      </c>
      <c r="E66" s="96">
        <v>88.814468002499993</v>
      </c>
      <c r="F66" s="96">
        <v>23795.626689189194</v>
      </c>
      <c r="G66" s="96">
        <v>733676.44216216216</v>
      </c>
      <c r="H66" s="97">
        <f t="shared" si="0"/>
        <v>30.832406800846531</v>
      </c>
    </row>
    <row r="67" spans="1:8" ht="26">
      <c r="A67" s="44" t="s">
        <v>269</v>
      </c>
      <c r="B67" s="95" t="s">
        <v>609</v>
      </c>
      <c r="C67" s="96">
        <v>178852.44999999998</v>
      </c>
      <c r="D67" s="96" t="s">
        <v>610</v>
      </c>
      <c r="E67" s="96">
        <v>58.556776102500002</v>
      </c>
      <c r="F67" s="96">
        <v>18854.883445945947</v>
      </c>
      <c r="G67" s="96">
        <v>329412.63513513515</v>
      </c>
      <c r="H67" s="97">
        <f t="shared" si="0"/>
        <v>17.470945184016148</v>
      </c>
    </row>
    <row r="68" spans="1:8" ht="26">
      <c r="A68" s="44" t="s">
        <v>293</v>
      </c>
      <c r="B68" s="95" t="s">
        <v>580</v>
      </c>
      <c r="C68" s="96">
        <v>19650</v>
      </c>
      <c r="D68" s="96">
        <v>19650</v>
      </c>
      <c r="E68" s="96">
        <v>3.99</v>
      </c>
      <c r="F68" s="96">
        <v>1000</v>
      </c>
      <c r="G68" s="96">
        <v>14200</v>
      </c>
      <c r="H68" s="97">
        <v>14.2</v>
      </c>
    </row>
    <row r="69" spans="1:8" ht="26">
      <c r="A69" s="44" t="s">
        <v>293</v>
      </c>
      <c r="B69" s="95" t="s">
        <v>581</v>
      </c>
      <c r="C69" s="96">
        <v>56250</v>
      </c>
      <c r="D69" s="96">
        <v>56250</v>
      </c>
      <c r="E69" s="96">
        <v>11.42</v>
      </c>
      <c r="F69" s="96">
        <v>2900</v>
      </c>
      <c r="G69" s="96">
        <v>62000</v>
      </c>
      <c r="H69" s="97">
        <v>21.38</v>
      </c>
    </row>
    <row r="70" spans="1:8">
      <c r="A70" s="44" t="s">
        <v>293</v>
      </c>
      <c r="B70" s="95" t="s">
        <v>582</v>
      </c>
      <c r="C70" s="96">
        <v>171360</v>
      </c>
      <c r="D70" s="96">
        <v>171360</v>
      </c>
      <c r="E70" s="96">
        <v>34.79</v>
      </c>
      <c r="F70" s="96">
        <v>8800</v>
      </c>
      <c r="G70" s="96">
        <v>130000</v>
      </c>
      <c r="H70" s="97">
        <v>14.77</v>
      </c>
    </row>
    <row r="71" spans="1:8">
      <c r="A71" s="44" t="s">
        <v>293</v>
      </c>
      <c r="B71" s="95" t="s">
        <v>583</v>
      </c>
      <c r="C71" s="96">
        <v>8350</v>
      </c>
      <c r="D71" s="96">
        <v>20890</v>
      </c>
      <c r="E71" s="96">
        <v>3.05</v>
      </c>
      <c r="F71" s="96">
        <v>1100</v>
      </c>
      <c r="G71" s="96">
        <v>6000</v>
      </c>
      <c r="H71" s="97">
        <v>5.45</v>
      </c>
    </row>
    <row r="72" spans="1:8">
      <c r="A72" s="44" t="s">
        <v>293</v>
      </c>
      <c r="B72" s="95" t="s">
        <v>584</v>
      </c>
      <c r="C72" s="96">
        <v>55000</v>
      </c>
      <c r="D72" s="96">
        <v>137500</v>
      </c>
      <c r="E72" s="96">
        <v>20.079999999999998</v>
      </c>
      <c r="F72" s="96">
        <v>7300</v>
      </c>
      <c r="G72" s="96">
        <v>60000</v>
      </c>
      <c r="H72" s="97">
        <v>8.1999999999999993</v>
      </c>
    </row>
    <row r="73" spans="1:8" ht="26">
      <c r="A73" s="44" t="s">
        <v>293</v>
      </c>
      <c r="B73" s="95" t="s">
        <v>585</v>
      </c>
      <c r="C73" s="96">
        <v>57700</v>
      </c>
      <c r="D73" s="96">
        <v>57700</v>
      </c>
      <c r="E73" s="96">
        <v>11.72</v>
      </c>
      <c r="F73" s="96">
        <v>3000</v>
      </c>
      <c r="G73" s="96">
        <v>90000</v>
      </c>
      <c r="H73" s="97">
        <v>15</v>
      </c>
    </row>
    <row r="74" spans="1:8">
      <c r="A74" s="44" t="s">
        <v>293</v>
      </c>
      <c r="B74" s="95"/>
      <c r="C74" s="96"/>
      <c r="D74" s="96"/>
      <c r="E74" s="96"/>
      <c r="F74" s="96"/>
      <c r="G74" s="96"/>
      <c r="H74" s="97"/>
    </row>
    <row r="75" spans="1:8">
      <c r="A75" s="44" t="s">
        <v>293</v>
      </c>
      <c r="B75" s="95"/>
      <c r="C75" s="96"/>
      <c r="D75" s="96"/>
      <c r="E75" s="96"/>
      <c r="F75" s="96"/>
      <c r="G75" s="96"/>
      <c r="H75" s="97"/>
    </row>
    <row r="76" spans="1:8">
      <c r="A76" s="44" t="s">
        <v>294</v>
      </c>
      <c r="B76" s="95" t="s">
        <v>586</v>
      </c>
      <c r="C76" s="96">
        <v>10930</v>
      </c>
      <c r="D76" s="96">
        <v>10930</v>
      </c>
      <c r="E76" s="96">
        <v>2.21</v>
      </c>
      <c r="F76" s="96">
        <v>570</v>
      </c>
      <c r="G76" s="96">
        <v>22000</v>
      </c>
      <c r="H76" s="97">
        <v>38.6</v>
      </c>
    </row>
    <row r="77" spans="1:8">
      <c r="A77" s="44" t="s">
        <v>294</v>
      </c>
      <c r="B77" s="95" t="s">
        <v>587</v>
      </c>
      <c r="C77" s="96">
        <v>18020</v>
      </c>
      <c r="D77" s="96">
        <v>18020</v>
      </c>
      <c r="E77" s="96">
        <v>25.86</v>
      </c>
      <c r="F77" s="96">
        <v>6700</v>
      </c>
      <c r="G77" s="96">
        <v>126000</v>
      </c>
      <c r="H77" s="97">
        <v>18.8</v>
      </c>
    </row>
    <row r="78" spans="1:8">
      <c r="A78" s="44" t="s">
        <v>294</v>
      </c>
      <c r="B78" s="95" t="s">
        <v>588</v>
      </c>
      <c r="C78" s="96">
        <v>70380</v>
      </c>
      <c r="D78" s="96">
        <v>70380</v>
      </c>
      <c r="E78" s="96">
        <v>14.21</v>
      </c>
      <c r="F78" s="96">
        <v>3700</v>
      </c>
      <c r="G78" s="96">
        <v>50000</v>
      </c>
      <c r="H78" s="97">
        <v>13.51</v>
      </c>
    </row>
    <row r="79" spans="1:8">
      <c r="A79" s="44" t="s">
        <v>294</v>
      </c>
      <c r="B79" s="95" t="s">
        <v>589</v>
      </c>
      <c r="C79" s="96">
        <v>4910</v>
      </c>
      <c r="D79" s="96">
        <v>12280</v>
      </c>
      <c r="E79" s="96">
        <v>1.8</v>
      </c>
      <c r="F79" s="96">
        <v>680</v>
      </c>
      <c r="G79" s="96">
        <v>4000</v>
      </c>
      <c r="H79" s="97">
        <v>5.88</v>
      </c>
    </row>
    <row r="80" spans="1:8">
      <c r="A80" s="44" t="s">
        <v>294</v>
      </c>
      <c r="B80" s="95" t="s">
        <v>590</v>
      </c>
      <c r="C80" s="96">
        <v>25050</v>
      </c>
      <c r="D80" s="96">
        <v>25050</v>
      </c>
      <c r="E80" s="96">
        <v>5.0599999999999996</v>
      </c>
      <c r="F80" s="96">
        <v>1300</v>
      </c>
      <c r="G80" s="96">
        <v>6300</v>
      </c>
      <c r="H80" s="97">
        <v>4.8499999999999996</v>
      </c>
    </row>
    <row r="81" spans="1:8">
      <c r="A81" s="44" t="s">
        <v>294</v>
      </c>
      <c r="B81" s="95" t="s">
        <v>591</v>
      </c>
      <c r="C81" s="96">
        <v>241340</v>
      </c>
      <c r="D81" s="96">
        <v>247300</v>
      </c>
      <c r="E81" s="96">
        <v>49.4</v>
      </c>
      <c r="F81" s="96">
        <v>12850</v>
      </c>
      <c r="G81" s="96">
        <v>208300</v>
      </c>
      <c r="H81" s="97">
        <v>16.21</v>
      </c>
    </row>
    <row r="82" spans="1:8" ht="26">
      <c r="A82" s="44" t="s">
        <v>295</v>
      </c>
      <c r="B82" s="95" t="s">
        <v>592</v>
      </c>
      <c r="C82" s="96">
        <v>27800</v>
      </c>
      <c r="D82" s="96">
        <v>27800</v>
      </c>
      <c r="E82" s="96">
        <v>5.62</v>
      </c>
      <c r="F82" s="96">
        <v>1450</v>
      </c>
      <c r="G82" s="96">
        <v>150000</v>
      </c>
      <c r="H82" s="97">
        <v>103.5</v>
      </c>
    </row>
    <row r="83" spans="1:8">
      <c r="A83" s="44" t="s">
        <v>295</v>
      </c>
      <c r="B83" s="95" t="s">
        <v>593</v>
      </c>
      <c r="C83" s="96">
        <v>325750</v>
      </c>
      <c r="D83" s="96">
        <v>325750</v>
      </c>
      <c r="E83" s="96">
        <v>65.8</v>
      </c>
      <c r="F83" s="96">
        <v>16900</v>
      </c>
      <c r="G83" s="96">
        <v>320000</v>
      </c>
      <c r="H83" s="97">
        <v>18.93</v>
      </c>
    </row>
    <row r="84" spans="1:8">
      <c r="A84" s="44" t="s">
        <v>295</v>
      </c>
      <c r="B84" s="95" t="s">
        <v>594</v>
      </c>
      <c r="C84" s="96">
        <v>179070</v>
      </c>
      <c r="D84" s="96">
        <v>179070</v>
      </c>
      <c r="E84" s="96">
        <v>36.17</v>
      </c>
      <c r="F84" s="96">
        <v>9300</v>
      </c>
      <c r="G84" s="96">
        <v>120000</v>
      </c>
      <c r="H84" s="97">
        <v>12.9</v>
      </c>
    </row>
    <row r="85" spans="1:8">
      <c r="A85" s="44" t="s">
        <v>295</v>
      </c>
      <c r="B85" s="95" t="s">
        <v>595</v>
      </c>
      <c r="C85" s="96">
        <v>12500</v>
      </c>
      <c r="D85" s="96">
        <v>31200</v>
      </c>
      <c r="E85" s="96">
        <v>4.5599999999999996</v>
      </c>
      <c r="F85" s="96">
        <v>1670</v>
      </c>
      <c r="G85" s="96">
        <v>7500</v>
      </c>
      <c r="H85" s="97">
        <v>4.5</v>
      </c>
    </row>
    <row r="86" spans="1:8">
      <c r="A86" s="44" t="s">
        <v>295</v>
      </c>
      <c r="B86" s="95" t="s">
        <v>590</v>
      </c>
      <c r="C86" s="96">
        <v>63750</v>
      </c>
      <c r="D86" s="96">
        <v>63750</v>
      </c>
      <c r="E86" s="96">
        <v>12.88</v>
      </c>
      <c r="F86" s="96">
        <v>3300</v>
      </c>
      <c r="G86" s="96">
        <v>15000</v>
      </c>
      <c r="H86" s="97">
        <v>4.55</v>
      </c>
    </row>
    <row r="87" spans="1:8">
      <c r="A87" s="44" t="s">
        <v>295</v>
      </c>
      <c r="B87" s="95" t="s">
        <v>596</v>
      </c>
      <c r="C87" s="96">
        <v>614100</v>
      </c>
      <c r="D87" s="96">
        <v>629250</v>
      </c>
      <c r="E87" s="96">
        <v>125.7</v>
      </c>
      <c r="F87" s="96">
        <v>32650</v>
      </c>
      <c r="G87" s="96">
        <v>612500</v>
      </c>
      <c r="H87" s="97">
        <v>18.760000000000002</v>
      </c>
    </row>
    <row r="88" spans="1:8">
      <c r="A88" s="44" t="s">
        <v>296</v>
      </c>
      <c r="B88" s="95" t="s">
        <v>586</v>
      </c>
      <c r="C88" s="96">
        <v>11732</v>
      </c>
      <c r="D88" s="96">
        <v>11732</v>
      </c>
      <c r="E88" s="96">
        <v>2.37</v>
      </c>
      <c r="F88" s="96">
        <v>620</v>
      </c>
      <c r="G88" s="96">
        <v>60000</v>
      </c>
      <c r="H88" s="97">
        <v>96.77</v>
      </c>
    </row>
    <row r="89" spans="1:8">
      <c r="A89" s="44" t="s">
        <v>296</v>
      </c>
      <c r="B89" s="95" t="s">
        <v>587</v>
      </c>
      <c r="C89" s="96">
        <v>137460</v>
      </c>
      <c r="D89" s="96">
        <v>137460</v>
      </c>
      <c r="E89" s="96">
        <v>27.77</v>
      </c>
      <c r="F89" s="96">
        <v>7200</v>
      </c>
      <c r="G89" s="96">
        <v>140000</v>
      </c>
      <c r="H89" s="97">
        <v>19.440000000000001</v>
      </c>
    </row>
    <row r="90" spans="1:8">
      <c r="A90" s="44" t="s">
        <v>296</v>
      </c>
      <c r="B90" s="95" t="s">
        <v>588</v>
      </c>
      <c r="C90" s="96">
        <v>75560</v>
      </c>
      <c r="D90" s="96">
        <v>75560</v>
      </c>
      <c r="E90" s="96">
        <v>15.26</v>
      </c>
      <c r="F90" s="96">
        <v>3900</v>
      </c>
      <c r="G90" s="96">
        <v>51000</v>
      </c>
      <c r="H90" s="97">
        <v>17</v>
      </c>
    </row>
    <row r="91" spans="1:8">
      <c r="A91" s="44" t="s">
        <v>296</v>
      </c>
      <c r="B91" s="95" t="s">
        <v>589</v>
      </c>
      <c r="C91" s="96">
        <v>5280</v>
      </c>
      <c r="D91" s="96">
        <v>13200</v>
      </c>
      <c r="E91" s="96">
        <v>1.92</v>
      </c>
      <c r="F91" s="96">
        <v>700</v>
      </c>
      <c r="G91" s="96">
        <v>3500</v>
      </c>
      <c r="H91" s="97">
        <v>5</v>
      </c>
    </row>
    <row r="92" spans="1:8">
      <c r="A92" s="44" t="s">
        <v>296</v>
      </c>
      <c r="B92" s="95" t="s">
        <v>590</v>
      </c>
      <c r="C92" s="96">
        <v>26900</v>
      </c>
      <c r="D92" s="96">
        <v>26900</v>
      </c>
      <c r="E92" s="96">
        <v>5.44</v>
      </c>
      <c r="F92" s="96">
        <v>1400</v>
      </c>
      <c r="G92" s="96">
        <v>6500</v>
      </c>
      <c r="H92" s="97">
        <v>4.6399999999999997</v>
      </c>
    </row>
    <row r="93" spans="1:8">
      <c r="A93" s="44" t="s">
        <v>296</v>
      </c>
      <c r="B93" s="95" t="s">
        <v>591</v>
      </c>
      <c r="C93" s="96">
        <v>259150</v>
      </c>
      <c r="D93" s="96">
        <v>265540</v>
      </c>
      <c r="E93" s="96">
        <v>53.07</v>
      </c>
      <c r="F93" s="96">
        <v>13750</v>
      </c>
      <c r="G93" s="96">
        <v>261000</v>
      </c>
      <c r="H93" s="97">
        <v>18.989999999999998</v>
      </c>
    </row>
    <row r="94" spans="1:8" ht="26">
      <c r="A94" s="44" t="s">
        <v>297</v>
      </c>
      <c r="B94" s="95" t="s">
        <v>580</v>
      </c>
      <c r="C94" s="96">
        <v>190720</v>
      </c>
      <c r="D94" s="96">
        <v>190720</v>
      </c>
      <c r="E94" s="96">
        <v>38.72</v>
      </c>
      <c r="F94" s="96">
        <v>9900</v>
      </c>
      <c r="G94" s="96">
        <v>110000</v>
      </c>
      <c r="H94" s="97">
        <v>11.11</v>
      </c>
    </row>
    <row r="95" spans="1:8" ht="26">
      <c r="A95" s="44" t="s">
        <v>297</v>
      </c>
      <c r="B95" s="95" t="s">
        <v>581</v>
      </c>
      <c r="C95" s="96">
        <v>64300</v>
      </c>
      <c r="D95" s="96">
        <v>64300</v>
      </c>
      <c r="E95" s="96">
        <v>13.05</v>
      </c>
      <c r="F95" s="96">
        <v>3300</v>
      </c>
      <c r="G95" s="96">
        <v>22000</v>
      </c>
      <c r="H95" s="97">
        <v>6.67</v>
      </c>
    </row>
    <row r="96" spans="1:8">
      <c r="A96" s="44" t="s">
        <v>297</v>
      </c>
      <c r="B96" s="95" t="s">
        <v>588</v>
      </c>
      <c r="C96" s="96">
        <v>93950</v>
      </c>
      <c r="D96" s="96">
        <v>93950</v>
      </c>
      <c r="E96" s="96">
        <v>19.170000000000002</v>
      </c>
      <c r="F96" s="96">
        <v>4900</v>
      </c>
      <c r="G96" s="96">
        <v>95000</v>
      </c>
      <c r="H96" s="97">
        <v>19.39</v>
      </c>
    </row>
    <row r="97" spans="1:8">
      <c r="A97" s="44" t="s">
        <v>297</v>
      </c>
      <c r="B97" s="95" t="s">
        <v>589</v>
      </c>
      <c r="C97" s="96">
        <v>5980</v>
      </c>
      <c r="D97" s="96">
        <v>14950</v>
      </c>
      <c r="E97" s="96">
        <v>2.19</v>
      </c>
      <c r="F97" s="96">
        <v>850</v>
      </c>
      <c r="G97" s="96">
        <v>5000</v>
      </c>
      <c r="H97" s="97">
        <v>5.88</v>
      </c>
    </row>
    <row r="98" spans="1:8" ht="26">
      <c r="A98" s="44" t="s">
        <v>297</v>
      </c>
      <c r="B98" s="95" t="s">
        <v>597</v>
      </c>
      <c r="C98" s="96">
        <v>49950</v>
      </c>
      <c r="D98" s="96">
        <v>49950</v>
      </c>
      <c r="E98" s="96">
        <v>10.14</v>
      </c>
      <c r="F98" s="96">
        <v>2870</v>
      </c>
      <c r="G98" s="96">
        <v>32000</v>
      </c>
      <c r="H98" s="97">
        <v>11.15</v>
      </c>
    </row>
    <row r="99" spans="1:8">
      <c r="A99" s="44" t="s">
        <v>297</v>
      </c>
      <c r="B99" s="95" t="s">
        <v>598</v>
      </c>
      <c r="C99" s="96">
        <v>415580</v>
      </c>
      <c r="D99" s="96">
        <v>421570</v>
      </c>
      <c r="E99" s="96">
        <v>85.01</v>
      </c>
      <c r="F99" s="96">
        <v>22000</v>
      </c>
      <c r="G99" s="96">
        <v>264000</v>
      </c>
      <c r="H99" s="97">
        <v>12</v>
      </c>
    </row>
    <row r="100" spans="1:8" ht="26">
      <c r="A100" s="44" t="s">
        <v>298</v>
      </c>
      <c r="B100" s="95" t="s">
        <v>580</v>
      </c>
      <c r="C100" s="96">
        <v>141910</v>
      </c>
      <c r="D100" s="96">
        <v>141910</v>
      </c>
      <c r="E100" s="96">
        <v>28.8</v>
      </c>
      <c r="F100" s="96">
        <v>7500</v>
      </c>
      <c r="G100" s="96">
        <v>107700</v>
      </c>
      <c r="H100" s="97">
        <v>14.36</v>
      </c>
    </row>
    <row r="101" spans="1:8" ht="26">
      <c r="A101" s="44" t="s">
        <v>298</v>
      </c>
      <c r="B101" s="95" t="s">
        <v>599</v>
      </c>
      <c r="C101" s="96">
        <v>64150</v>
      </c>
      <c r="D101" s="96">
        <v>64150</v>
      </c>
      <c r="E101" s="96">
        <v>13.02</v>
      </c>
      <c r="F101" s="96">
        <v>3375</v>
      </c>
      <c r="G101" s="96">
        <v>67570</v>
      </c>
      <c r="H101" s="97">
        <v>20.02</v>
      </c>
    </row>
    <row r="102" spans="1:8">
      <c r="A102" s="44" t="s">
        <v>298</v>
      </c>
      <c r="B102" s="95" t="s">
        <v>588</v>
      </c>
      <c r="C102" s="96">
        <v>67070</v>
      </c>
      <c r="D102" s="96">
        <v>67070</v>
      </c>
      <c r="E102" s="96">
        <v>13.61</v>
      </c>
      <c r="F102" s="96">
        <v>3530</v>
      </c>
      <c r="G102" s="96" t="s">
        <v>600</v>
      </c>
      <c r="H102" s="97">
        <v>74.5</v>
      </c>
    </row>
    <row r="103" spans="1:8">
      <c r="A103" s="44" t="s">
        <v>298</v>
      </c>
      <c r="B103" s="95" t="s">
        <v>589</v>
      </c>
      <c r="C103" s="96">
        <v>12960</v>
      </c>
      <c r="D103" s="96">
        <v>32400</v>
      </c>
      <c r="E103" s="96">
        <v>4.7300000000000004</v>
      </c>
      <c r="F103" s="96">
        <v>1750</v>
      </c>
      <c r="G103" s="96">
        <v>7500</v>
      </c>
      <c r="H103" s="97">
        <v>4.29</v>
      </c>
    </row>
    <row r="104" spans="1:8">
      <c r="A104" s="44" t="s">
        <v>298</v>
      </c>
      <c r="B104" s="95" t="s">
        <v>601</v>
      </c>
      <c r="C104" s="96">
        <v>46200</v>
      </c>
      <c r="D104" s="96">
        <v>115500</v>
      </c>
      <c r="E104" s="96">
        <v>16.86</v>
      </c>
      <c r="F104" s="96">
        <v>6250</v>
      </c>
      <c r="G104" s="96">
        <v>50000</v>
      </c>
      <c r="H104" s="97">
        <v>8</v>
      </c>
    </row>
    <row r="105" spans="1:8">
      <c r="A105" s="44" t="s">
        <v>298</v>
      </c>
      <c r="B105" s="95" t="s">
        <v>590</v>
      </c>
      <c r="C105" s="96">
        <v>7970</v>
      </c>
      <c r="D105" s="96">
        <v>7970</v>
      </c>
      <c r="E105" s="96">
        <v>1.62</v>
      </c>
      <c r="F105" s="96">
        <v>420</v>
      </c>
      <c r="G105" s="96">
        <v>8000</v>
      </c>
      <c r="H105" s="97">
        <v>19.05</v>
      </c>
    </row>
    <row r="106" spans="1:8">
      <c r="A106" s="44" t="s">
        <v>299</v>
      </c>
      <c r="B106" s="95" t="s">
        <v>602</v>
      </c>
      <c r="C106" s="96">
        <v>574300</v>
      </c>
      <c r="D106" s="96">
        <v>57300</v>
      </c>
      <c r="E106" s="96">
        <v>116.58</v>
      </c>
      <c r="F106" s="96">
        <v>29800</v>
      </c>
      <c r="G106" s="96">
        <v>315000</v>
      </c>
      <c r="H106" s="97">
        <v>10.57</v>
      </c>
    </row>
    <row r="107" spans="1:8" ht="26">
      <c r="A107" s="44" t="s">
        <v>299</v>
      </c>
      <c r="B107" s="95" t="s">
        <v>603</v>
      </c>
      <c r="C107" s="96">
        <v>193600</v>
      </c>
      <c r="D107" s="96">
        <v>193600</v>
      </c>
      <c r="E107" s="96">
        <v>39.299999999999997</v>
      </c>
      <c r="F107" s="96">
        <v>10000</v>
      </c>
      <c r="G107" s="96">
        <v>65000</v>
      </c>
      <c r="H107" s="97">
        <v>6.5</v>
      </c>
    </row>
    <row r="108" spans="1:8">
      <c r="A108" s="44" t="s">
        <v>299</v>
      </c>
      <c r="B108" s="95" t="s">
        <v>588</v>
      </c>
      <c r="C108" s="96">
        <v>282900</v>
      </c>
      <c r="D108" s="96">
        <v>282900</v>
      </c>
      <c r="E108" s="96">
        <v>57.73</v>
      </c>
      <c r="F108" s="96">
        <v>14650</v>
      </c>
      <c r="G108" s="96">
        <v>310000</v>
      </c>
      <c r="H108" s="97">
        <v>21.16</v>
      </c>
    </row>
    <row r="109" spans="1:8">
      <c r="A109" s="44" t="s">
        <v>299</v>
      </c>
      <c r="B109" s="95" t="s">
        <v>589</v>
      </c>
      <c r="C109" s="96">
        <v>18020</v>
      </c>
      <c r="D109" s="96">
        <v>45100</v>
      </c>
      <c r="E109" s="96">
        <v>6.58</v>
      </c>
      <c r="F109" s="96">
        <v>2400</v>
      </c>
      <c r="G109" s="96">
        <v>15000</v>
      </c>
      <c r="H109" s="97">
        <v>6.25</v>
      </c>
    </row>
    <row r="110" spans="1:8">
      <c r="A110" s="44" t="s">
        <v>299</v>
      </c>
      <c r="B110" s="95" t="s">
        <v>590</v>
      </c>
      <c r="C110" s="96">
        <v>150400</v>
      </c>
      <c r="D110" s="96">
        <v>150400</v>
      </c>
      <c r="E110" s="96">
        <v>30.52</v>
      </c>
      <c r="F110" s="96">
        <v>7800</v>
      </c>
      <c r="G110" s="96">
        <v>35000</v>
      </c>
      <c r="H110" s="97">
        <v>4.49</v>
      </c>
    </row>
    <row r="111" spans="1:8">
      <c r="A111" s="44" t="s">
        <v>299</v>
      </c>
      <c r="B111" s="95" t="s">
        <v>596</v>
      </c>
      <c r="C111" s="96">
        <v>1251380</v>
      </c>
      <c r="D111" s="96">
        <v>1269400</v>
      </c>
      <c r="E111" s="96">
        <v>255.97</v>
      </c>
      <c r="F111" s="96">
        <v>65800</v>
      </c>
      <c r="G111" s="96">
        <v>740000</v>
      </c>
      <c r="H111" s="97">
        <v>11.25</v>
      </c>
    </row>
    <row r="112" spans="1:8" ht="26">
      <c r="A112" s="44" t="s">
        <v>300</v>
      </c>
      <c r="B112" s="95" t="s">
        <v>604</v>
      </c>
      <c r="C112" s="96">
        <v>57280</v>
      </c>
      <c r="D112" s="96">
        <v>57280</v>
      </c>
      <c r="E112" s="96">
        <v>11.63</v>
      </c>
      <c r="F112" s="96">
        <v>3000</v>
      </c>
      <c r="G112" s="96">
        <v>37800</v>
      </c>
      <c r="H112" s="97">
        <v>12.6</v>
      </c>
    </row>
    <row r="113" spans="1:8">
      <c r="A113" s="44" t="s">
        <v>300</v>
      </c>
      <c r="B113" s="95" t="s">
        <v>587</v>
      </c>
      <c r="C113" s="96">
        <v>92690</v>
      </c>
      <c r="D113" s="96">
        <v>92690</v>
      </c>
      <c r="E113" s="96">
        <v>18.82</v>
      </c>
      <c r="F113" s="96">
        <v>4955</v>
      </c>
      <c r="G113" s="96">
        <v>210000</v>
      </c>
      <c r="H113" s="97">
        <v>42.38</v>
      </c>
    </row>
    <row r="114" spans="1:8">
      <c r="A114" s="44" t="s">
        <v>300</v>
      </c>
      <c r="B114" s="95" t="s">
        <v>588</v>
      </c>
      <c r="C114" s="96">
        <v>109350</v>
      </c>
      <c r="D114" s="96">
        <v>109350</v>
      </c>
      <c r="E114" s="96">
        <v>22.2</v>
      </c>
      <c r="F114" s="96">
        <v>5845</v>
      </c>
      <c r="G114" s="96">
        <v>185000</v>
      </c>
      <c r="H114" s="97">
        <v>31.65</v>
      </c>
    </row>
    <row r="115" spans="1:8">
      <c r="A115" s="44" t="s">
        <v>300</v>
      </c>
      <c r="B115" s="95" t="s">
        <v>589</v>
      </c>
      <c r="C115" s="96">
        <v>14520</v>
      </c>
      <c r="D115" s="96">
        <v>36300</v>
      </c>
      <c r="E115" s="96">
        <v>5.3</v>
      </c>
      <c r="F115" s="96">
        <v>2000</v>
      </c>
      <c r="G115" s="96">
        <v>8600</v>
      </c>
      <c r="H115" s="97">
        <v>4.3</v>
      </c>
    </row>
    <row r="116" spans="1:8">
      <c r="A116" s="44" t="s">
        <v>300</v>
      </c>
      <c r="B116" s="95" t="s">
        <v>605</v>
      </c>
      <c r="C116" s="96">
        <v>52000</v>
      </c>
      <c r="D116" s="96">
        <v>130000</v>
      </c>
      <c r="E116" s="96" t="s">
        <v>606</v>
      </c>
      <c r="F116" s="96">
        <v>7150</v>
      </c>
      <c r="G116" s="96">
        <v>57200</v>
      </c>
      <c r="H116" s="97">
        <v>8</v>
      </c>
    </row>
    <row r="117" spans="1:8">
      <c r="A117" s="44" t="s">
        <v>300</v>
      </c>
      <c r="B117" s="95" t="s">
        <v>590</v>
      </c>
      <c r="C117" s="96">
        <v>21560</v>
      </c>
      <c r="D117" s="96">
        <v>21560</v>
      </c>
      <c r="E117" s="96">
        <v>4.38</v>
      </c>
      <c r="F117" s="96">
        <v>1153</v>
      </c>
      <c r="G117" s="96">
        <v>10000</v>
      </c>
      <c r="H117" s="97">
        <v>8.67</v>
      </c>
    </row>
    <row r="118" spans="1:8" ht="39">
      <c r="A118" s="44" t="s">
        <v>665</v>
      </c>
      <c r="B118" s="95" t="s">
        <v>666</v>
      </c>
      <c r="C118" s="96" t="s">
        <v>667</v>
      </c>
      <c r="D118" s="96">
        <v>241568</v>
      </c>
      <c r="E118" s="96">
        <v>50.01</v>
      </c>
      <c r="F118" s="96">
        <v>16083</v>
      </c>
      <c r="G118" s="96">
        <v>1389500</v>
      </c>
      <c r="H118" s="97">
        <v>86.395572965242806</v>
      </c>
    </row>
    <row r="119" spans="1:8" ht="39">
      <c r="A119" s="44" t="s">
        <v>383</v>
      </c>
      <c r="B119" s="95" t="s">
        <v>666</v>
      </c>
      <c r="C119" s="96" t="s">
        <v>668</v>
      </c>
      <c r="D119" s="96">
        <v>743697</v>
      </c>
      <c r="E119" s="96">
        <v>160.84</v>
      </c>
      <c r="F119" s="96">
        <v>54937</v>
      </c>
      <c r="G119" s="96">
        <v>2624600</v>
      </c>
      <c r="H119" s="97">
        <v>47.77472377450534</v>
      </c>
    </row>
    <row r="120" spans="1:8" ht="39">
      <c r="A120" s="44" t="s">
        <v>384</v>
      </c>
      <c r="B120" s="95" t="s">
        <v>666</v>
      </c>
      <c r="C120" s="96" t="s">
        <v>669</v>
      </c>
      <c r="D120" s="96">
        <v>328126</v>
      </c>
      <c r="E120" s="96">
        <v>66.150000000000006</v>
      </c>
      <c r="F120" s="96">
        <v>22863</v>
      </c>
      <c r="G120" s="96">
        <v>1514700</v>
      </c>
      <c r="H120" s="97">
        <v>66.251148143288276</v>
      </c>
    </row>
    <row r="121" spans="1:8" ht="39">
      <c r="A121" s="44" t="s">
        <v>385</v>
      </c>
      <c r="B121" s="95" t="s">
        <v>666</v>
      </c>
      <c r="C121" s="96" t="s">
        <v>670</v>
      </c>
      <c r="D121" s="96">
        <v>117393</v>
      </c>
      <c r="E121" s="96">
        <v>24.43</v>
      </c>
      <c r="F121" s="96">
        <v>8463</v>
      </c>
      <c r="G121" s="96">
        <v>884700</v>
      </c>
      <c r="H121" s="97">
        <v>104.53739808578518</v>
      </c>
    </row>
    <row r="122" spans="1:8" ht="26">
      <c r="A122" s="44" t="s">
        <v>386</v>
      </c>
      <c r="B122" s="95" t="s">
        <v>666</v>
      </c>
      <c r="C122" s="96" t="s">
        <v>671</v>
      </c>
      <c r="D122" s="96">
        <v>281566</v>
      </c>
      <c r="E122" s="96">
        <v>63.36</v>
      </c>
      <c r="F122" s="96">
        <v>21294</v>
      </c>
      <c r="G122" s="96">
        <v>1297200</v>
      </c>
      <c r="H122" s="97">
        <v>60.918568610876306</v>
      </c>
    </row>
    <row r="123" spans="1:8">
      <c r="A123" s="44" t="s">
        <v>427</v>
      </c>
      <c r="B123" s="95" t="s">
        <v>168</v>
      </c>
      <c r="C123" s="96">
        <v>249851</v>
      </c>
      <c r="D123" s="96">
        <v>249822</v>
      </c>
      <c r="E123" s="96">
        <v>45.02</v>
      </c>
      <c r="F123" s="96">
        <v>14344</v>
      </c>
      <c r="G123" s="96">
        <v>222000</v>
      </c>
      <c r="H123" s="97">
        <f>G123/F123</f>
        <v>15.476854433909649</v>
      </c>
    </row>
    <row r="124" spans="1:8">
      <c r="A124" s="44" t="s">
        <v>427</v>
      </c>
      <c r="B124" s="95" t="s">
        <v>170</v>
      </c>
      <c r="C124" s="96">
        <v>139858</v>
      </c>
      <c r="D124" s="96">
        <v>139843</v>
      </c>
      <c r="E124" s="96">
        <v>27.6</v>
      </c>
      <c r="F124" s="96">
        <v>8029</v>
      </c>
      <c r="G124" s="96">
        <v>105000</v>
      </c>
      <c r="H124" s="97">
        <f>G124/F124</f>
        <v>13.077593722755013</v>
      </c>
    </row>
    <row r="125" spans="1:8">
      <c r="A125" s="44" t="s">
        <v>427</v>
      </c>
      <c r="B125" s="95" t="s">
        <v>747</v>
      </c>
      <c r="C125" s="96">
        <v>79181</v>
      </c>
      <c r="D125" s="96">
        <v>79178</v>
      </c>
      <c r="E125" s="96">
        <v>15.639999999999999</v>
      </c>
      <c r="F125" s="96">
        <v>4546</v>
      </c>
      <c r="G125" s="96">
        <v>104000</v>
      </c>
      <c r="H125" s="97">
        <f t="shared" ref="H125:H130" si="1">G125/F125</f>
        <v>22.877254729432469</v>
      </c>
    </row>
    <row r="126" spans="1:8" ht="26">
      <c r="A126" s="44" t="s">
        <v>427</v>
      </c>
      <c r="B126" s="95" t="s">
        <v>748</v>
      </c>
      <c r="C126" s="96">
        <v>78450</v>
      </c>
      <c r="D126" s="96">
        <v>78463</v>
      </c>
      <c r="E126" s="96">
        <v>22.87</v>
      </c>
      <c r="F126" s="96">
        <v>4503</v>
      </c>
      <c r="G126" s="96">
        <v>477000</v>
      </c>
      <c r="H126" s="97">
        <f t="shared" si="1"/>
        <v>105.92938041305796</v>
      </c>
    </row>
    <row r="127" spans="1:8">
      <c r="A127" s="44" t="s">
        <v>427</v>
      </c>
      <c r="B127" s="95" t="s">
        <v>749</v>
      </c>
      <c r="C127" s="96">
        <v>456824</v>
      </c>
      <c r="D127" s="96">
        <v>993507</v>
      </c>
      <c r="E127" s="96">
        <v>185.01999999999998</v>
      </c>
      <c r="F127" s="96">
        <v>26227</v>
      </c>
      <c r="G127" s="96">
        <v>564500</v>
      </c>
      <c r="H127" s="97">
        <f t="shared" si="1"/>
        <v>21.523620696229077</v>
      </c>
    </row>
    <row r="128" spans="1:8">
      <c r="A128" s="44" t="s">
        <v>427</v>
      </c>
      <c r="B128" s="95" t="s">
        <v>750</v>
      </c>
      <c r="C128" s="96">
        <v>49906</v>
      </c>
      <c r="D128" s="96">
        <v>87529</v>
      </c>
      <c r="E128" s="96">
        <v>19.46</v>
      </c>
      <c r="F128" s="96">
        <v>10980</v>
      </c>
      <c r="G128" s="96">
        <v>100000</v>
      </c>
      <c r="H128" s="97">
        <f t="shared" si="1"/>
        <v>9.1074681238615671</v>
      </c>
    </row>
    <row r="129" spans="1:8">
      <c r="A129" s="44" t="s">
        <v>427</v>
      </c>
      <c r="B129" s="95" t="s">
        <v>751</v>
      </c>
      <c r="C129" s="96">
        <v>13491</v>
      </c>
      <c r="D129" s="96">
        <v>29342</v>
      </c>
      <c r="E129" s="96">
        <v>6.5200000000000005</v>
      </c>
      <c r="F129" s="96">
        <v>2968</v>
      </c>
      <c r="G129" s="96">
        <v>25000</v>
      </c>
      <c r="H129" s="97">
        <f t="shared" si="1"/>
        <v>8.4231805929919137</v>
      </c>
    </row>
    <row r="130" spans="1:8">
      <c r="A130" s="44" t="s">
        <v>427</v>
      </c>
      <c r="B130" s="95" t="s">
        <v>752</v>
      </c>
      <c r="C130" s="96">
        <v>16013</v>
      </c>
      <c r="D130" s="96">
        <v>16011</v>
      </c>
      <c r="E130" s="96">
        <v>3.2</v>
      </c>
      <c r="F130" s="96">
        <v>919</v>
      </c>
      <c r="G130" s="96">
        <v>96000</v>
      </c>
      <c r="H130" s="97">
        <f t="shared" si="1"/>
        <v>104.46137105549511</v>
      </c>
    </row>
    <row r="131" spans="1:8" ht="39">
      <c r="A131" s="44" t="s">
        <v>427</v>
      </c>
      <c r="B131" s="95" t="s">
        <v>753</v>
      </c>
      <c r="C131" s="96" t="s">
        <v>754</v>
      </c>
      <c r="D131" s="96">
        <v>1204384</v>
      </c>
      <c r="E131" s="96">
        <v>230.51000000000002</v>
      </c>
      <c r="F131" s="96">
        <v>76001</v>
      </c>
      <c r="G131" s="96">
        <v>1693500</v>
      </c>
      <c r="H131" s="97">
        <f>G131/F131</f>
        <v>22.282601544716517</v>
      </c>
    </row>
    <row r="132" spans="1:8">
      <c r="A132" s="44" t="s">
        <v>428</v>
      </c>
      <c r="B132" s="95" t="s">
        <v>168</v>
      </c>
      <c r="C132" s="96">
        <v>83974</v>
      </c>
      <c r="D132" s="96">
        <v>83989</v>
      </c>
      <c r="E132" s="96">
        <v>15.17</v>
      </c>
      <c r="F132" s="96">
        <v>4821</v>
      </c>
      <c r="G132" s="96">
        <v>62500</v>
      </c>
      <c r="H132" s="97">
        <f>G132/F132</f>
        <v>12.964115328769966</v>
      </c>
    </row>
    <row r="133" spans="1:8">
      <c r="A133" s="44" t="s">
        <v>428</v>
      </c>
      <c r="B133" s="95" t="s">
        <v>170</v>
      </c>
      <c r="C133" s="96">
        <v>184311</v>
      </c>
      <c r="D133" s="96">
        <v>184344</v>
      </c>
      <c r="E133" s="96">
        <v>36.32</v>
      </c>
      <c r="F133" s="96">
        <v>10581</v>
      </c>
      <c r="G133" s="96">
        <v>157000</v>
      </c>
      <c r="H133" s="97">
        <f>G133/F133</f>
        <v>14.837917021075512</v>
      </c>
    </row>
    <row r="134" spans="1:8">
      <c r="A134" s="44" t="s">
        <v>428</v>
      </c>
      <c r="B134" s="95" t="s">
        <v>747</v>
      </c>
      <c r="C134" s="96">
        <v>201857</v>
      </c>
      <c r="D134" s="96">
        <v>201893</v>
      </c>
      <c r="E134" s="96">
        <v>39.769999999999996</v>
      </c>
      <c r="F134" s="96">
        <v>11589</v>
      </c>
      <c r="G134" s="96">
        <v>166000</v>
      </c>
      <c r="H134" s="97">
        <f t="shared" ref="H134:H138" si="2">G134/F134</f>
        <v>14.323927862628354</v>
      </c>
    </row>
    <row r="135" spans="1:8" ht="26">
      <c r="A135" s="44" t="s">
        <v>428</v>
      </c>
      <c r="B135" s="95" t="s">
        <v>748</v>
      </c>
      <c r="C135" s="96">
        <v>129247</v>
      </c>
      <c r="D135" s="96">
        <v>129236</v>
      </c>
      <c r="E135" s="96">
        <v>25.44</v>
      </c>
      <c r="F135" s="96">
        <v>7420</v>
      </c>
      <c r="G135" s="96">
        <v>220000</v>
      </c>
      <c r="H135" s="97">
        <f t="shared" si="2"/>
        <v>29.649595687331537</v>
      </c>
    </row>
    <row r="136" spans="1:8">
      <c r="A136" s="44" t="s">
        <v>428</v>
      </c>
      <c r="B136" s="95" t="s">
        <v>749</v>
      </c>
      <c r="C136" s="96">
        <v>559376</v>
      </c>
      <c r="D136" s="96">
        <v>420375</v>
      </c>
      <c r="E136" s="96">
        <v>127.92999999999999</v>
      </c>
      <c r="F136" s="96">
        <v>32112</v>
      </c>
      <c r="G136" s="96">
        <v>271000</v>
      </c>
      <c r="H136" s="97">
        <f t="shared" si="2"/>
        <v>8.4392127553562535</v>
      </c>
    </row>
    <row r="137" spans="1:8">
      <c r="A137" s="44" t="s">
        <v>428</v>
      </c>
      <c r="B137" s="95" t="s">
        <v>750</v>
      </c>
      <c r="C137" s="96">
        <v>27365</v>
      </c>
      <c r="D137" s="96">
        <v>27370</v>
      </c>
      <c r="E137" s="96">
        <v>6.08</v>
      </c>
      <c r="F137" s="96">
        <v>6019</v>
      </c>
      <c r="G137" s="96">
        <v>26000</v>
      </c>
      <c r="H137" s="97">
        <f t="shared" si="2"/>
        <v>4.319654427645788</v>
      </c>
    </row>
    <row r="138" spans="1:8">
      <c r="A138" s="44" t="s">
        <v>428</v>
      </c>
      <c r="B138" s="95" t="s">
        <v>751</v>
      </c>
      <c r="C138" s="96">
        <v>2948</v>
      </c>
      <c r="D138" s="96">
        <v>6412</v>
      </c>
      <c r="E138" s="96">
        <v>1.4200000000000002</v>
      </c>
      <c r="F138" s="96">
        <v>649</v>
      </c>
      <c r="G138" s="96">
        <v>12000</v>
      </c>
      <c r="H138" s="97">
        <f t="shared" si="2"/>
        <v>18.489984591679509</v>
      </c>
    </row>
    <row r="139" spans="1:8" ht="39">
      <c r="A139" s="44" t="s">
        <v>428</v>
      </c>
      <c r="B139" s="95" t="s">
        <v>753</v>
      </c>
      <c r="C139" s="96" t="s">
        <v>755</v>
      </c>
      <c r="D139" s="96">
        <v>801935</v>
      </c>
      <c r="E139" s="96">
        <v>156.69</v>
      </c>
      <c r="F139" s="96">
        <v>46914</v>
      </c>
      <c r="G139" s="96">
        <v>914500</v>
      </c>
      <c r="H139" s="97">
        <f>G139/F139</f>
        <v>19.493115061602079</v>
      </c>
    </row>
    <row r="140" spans="1:8">
      <c r="A140" s="44" t="s">
        <v>429</v>
      </c>
      <c r="B140" s="95" t="s">
        <v>168</v>
      </c>
      <c r="C140" s="96">
        <v>71757</v>
      </c>
      <c r="D140" s="96">
        <v>71770</v>
      </c>
      <c r="E140" s="96">
        <v>13.64</v>
      </c>
      <c r="F140" s="96">
        <v>4495</v>
      </c>
      <c r="G140" s="96">
        <v>167500</v>
      </c>
      <c r="H140" s="97">
        <f>G140/F140</f>
        <v>37.263626251390434</v>
      </c>
    </row>
    <row r="141" spans="1:8">
      <c r="A141" s="44" t="s">
        <v>429</v>
      </c>
      <c r="B141" s="95" t="s">
        <v>170</v>
      </c>
      <c r="C141" s="96">
        <v>103020</v>
      </c>
      <c r="D141" s="96">
        <v>103038</v>
      </c>
      <c r="E141" s="96">
        <v>23.74</v>
      </c>
      <c r="F141" s="96">
        <v>5914</v>
      </c>
      <c r="G141" s="96">
        <v>206000</v>
      </c>
      <c r="H141" s="97">
        <f>G141/F141</f>
        <v>34.832600608725059</v>
      </c>
    </row>
    <row r="142" spans="1:8">
      <c r="A142" s="44" t="s">
        <v>429</v>
      </c>
      <c r="B142" s="95" t="s">
        <v>747</v>
      </c>
      <c r="C142" s="96">
        <v>332866</v>
      </c>
      <c r="D142" s="96">
        <v>332926</v>
      </c>
      <c r="E142" s="96">
        <v>84.68</v>
      </c>
      <c r="F142" s="96">
        <v>19110</v>
      </c>
      <c r="G142" s="96">
        <v>239000</v>
      </c>
      <c r="H142" s="97">
        <f t="shared" ref="H142:H145" si="3">G142/F142</f>
        <v>12.506541077969649</v>
      </c>
    </row>
    <row r="143" spans="1:8" ht="26">
      <c r="A143" s="44" t="s">
        <v>429</v>
      </c>
      <c r="B143" s="95" t="s">
        <v>748</v>
      </c>
      <c r="C143" s="96">
        <v>215791</v>
      </c>
      <c r="D143" s="96">
        <v>215445</v>
      </c>
      <c r="E143" s="96">
        <v>46.769999999999996</v>
      </c>
      <c r="F143" s="96">
        <v>12389</v>
      </c>
      <c r="G143" s="96">
        <v>1115000</v>
      </c>
      <c r="H143" s="97">
        <f t="shared" si="3"/>
        <v>89.999192832351284</v>
      </c>
    </row>
    <row r="144" spans="1:8">
      <c r="A144" s="44" t="s">
        <v>429</v>
      </c>
      <c r="B144" s="95" t="s">
        <v>756</v>
      </c>
      <c r="C144" s="96">
        <v>308238</v>
      </c>
      <c r="D144" s="96">
        <v>670189</v>
      </c>
      <c r="E144" s="96">
        <v>147.93</v>
      </c>
      <c r="F144" s="96">
        <v>17695</v>
      </c>
      <c r="G144" s="96">
        <v>500000</v>
      </c>
      <c r="H144" s="97">
        <f t="shared" si="3"/>
        <v>28.256569652444192</v>
      </c>
    </row>
    <row r="145" spans="1:8">
      <c r="A145" s="44" t="s">
        <v>429</v>
      </c>
      <c r="B145" s="95" t="s">
        <v>751</v>
      </c>
      <c r="C145" s="96">
        <v>25642</v>
      </c>
      <c r="D145" s="96">
        <v>55768</v>
      </c>
      <c r="E145" s="96">
        <v>22.939999999999998</v>
      </c>
      <c r="F145" s="96">
        <v>5642</v>
      </c>
      <c r="G145" s="96">
        <v>45750</v>
      </c>
      <c r="H145" s="97">
        <f t="shared" si="3"/>
        <v>8.1088266572137542</v>
      </c>
    </row>
    <row r="146" spans="1:8" ht="39">
      <c r="A146" s="44" t="s">
        <v>429</v>
      </c>
      <c r="B146" s="95" t="s">
        <v>753</v>
      </c>
      <c r="C146" s="96" t="s">
        <v>757</v>
      </c>
      <c r="D146" s="96">
        <v>780974</v>
      </c>
      <c r="E146" s="96">
        <v>154.91999999999999</v>
      </c>
      <c r="F146" s="96">
        <v>47597.56</v>
      </c>
      <c r="G146" s="96">
        <v>2273250</v>
      </c>
      <c r="H146" s="97">
        <f>G146/F146</f>
        <v>47.759801132663107</v>
      </c>
    </row>
    <row r="147" spans="1:8">
      <c r="A147" s="42" t="s">
        <v>90</v>
      </c>
      <c r="B147" s="43" t="s">
        <v>168</v>
      </c>
      <c r="C147" s="70">
        <v>205830</v>
      </c>
      <c r="D147" s="70">
        <v>185247</v>
      </c>
      <c r="E147" s="70">
        <v>68.39</v>
      </c>
      <c r="F147" s="70">
        <v>6223</v>
      </c>
      <c r="G147" s="70">
        <v>91924</v>
      </c>
      <c r="H147" s="71">
        <v>15</v>
      </c>
    </row>
    <row r="148" spans="1:8">
      <c r="A148" s="42" t="s">
        <v>90</v>
      </c>
      <c r="B148" s="43" t="s">
        <v>169</v>
      </c>
      <c r="C148" s="70">
        <v>88204</v>
      </c>
      <c r="D148" s="70">
        <v>79383</v>
      </c>
      <c r="E148" s="70">
        <v>29.31</v>
      </c>
      <c r="F148" s="70">
        <v>2667</v>
      </c>
      <c r="G148" s="70">
        <v>136360</v>
      </c>
      <c r="H148" s="71">
        <v>51</v>
      </c>
    </row>
    <row r="149" spans="1:8">
      <c r="A149" s="42" t="s">
        <v>90</v>
      </c>
      <c r="B149" s="43" t="s">
        <v>170</v>
      </c>
      <c r="C149" s="70">
        <v>156159</v>
      </c>
      <c r="D149" s="70">
        <v>140543</v>
      </c>
      <c r="E149" s="70">
        <v>51.89</v>
      </c>
      <c r="F149" s="70">
        <v>4721</v>
      </c>
      <c r="G149" s="70">
        <v>36767</v>
      </c>
      <c r="H149" s="71">
        <v>8</v>
      </c>
    </row>
    <row r="150" spans="1:8">
      <c r="A150" s="42" t="s">
        <v>90</v>
      </c>
      <c r="B150" s="43" t="s">
        <v>171</v>
      </c>
      <c r="C150" s="70">
        <v>85466</v>
      </c>
      <c r="D150" s="70">
        <v>93400</v>
      </c>
      <c r="E150" s="70">
        <v>28.4</v>
      </c>
      <c r="F150" s="70">
        <v>2583</v>
      </c>
      <c r="G150" s="70">
        <v>11628</v>
      </c>
      <c r="H150" s="71">
        <v>5</v>
      </c>
    </row>
    <row r="151" spans="1:8">
      <c r="A151" s="42" t="s">
        <v>90</v>
      </c>
      <c r="B151" s="43" t="s">
        <v>172</v>
      </c>
      <c r="C151" s="70">
        <v>38020</v>
      </c>
      <c r="D151" s="70">
        <v>114060</v>
      </c>
      <c r="E151" s="70">
        <v>27.3</v>
      </c>
      <c r="F151" s="70">
        <v>2829</v>
      </c>
      <c r="G151" s="70">
        <v>55261</v>
      </c>
      <c r="H151" s="71">
        <v>20</v>
      </c>
    </row>
    <row r="152" spans="1:8">
      <c r="A152" s="42" t="s">
        <v>90</v>
      </c>
      <c r="B152" s="43" t="s">
        <v>173</v>
      </c>
      <c r="C152" s="70">
        <v>54242</v>
      </c>
      <c r="D152" s="70">
        <v>48818</v>
      </c>
      <c r="E152" s="70">
        <v>18.02</v>
      </c>
      <c r="F152" s="70">
        <v>1407</v>
      </c>
      <c r="G152" s="70">
        <v>2326</v>
      </c>
      <c r="H152" s="71">
        <v>2</v>
      </c>
    </row>
    <row r="153" spans="1:8">
      <c r="A153" s="42" t="s">
        <v>90</v>
      </c>
      <c r="B153" s="43" t="s">
        <v>174</v>
      </c>
      <c r="C153" s="70">
        <v>73796</v>
      </c>
      <c r="D153" s="70">
        <v>46175</v>
      </c>
      <c r="E153" s="70">
        <v>24.52</v>
      </c>
      <c r="F153" s="70">
        <v>1942</v>
      </c>
      <c r="G153" s="70">
        <v>113953</v>
      </c>
      <c r="H153" s="71">
        <v>51</v>
      </c>
    </row>
    <row r="154" spans="1:8">
      <c r="A154" s="42" t="s">
        <v>90</v>
      </c>
      <c r="B154" s="43" t="s">
        <v>175</v>
      </c>
      <c r="C154" s="70">
        <v>18526</v>
      </c>
      <c r="D154" s="70">
        <v>55580</v>
      </c>
      <c r="E154" s="70">
        <v>13.3</v>
      </c>
      <c r="F154" s="70">
        <v>1379</v>
      </c>
      <c r="G154" s="70">
        <v>46051</v>
      </c>
      <c r="H154" s="71">
        <v>33</v>
      </c>
    </row>
    <row r="155" spans="1:8">
      <c r="A155" s="42" t="s">
        <v>90</v>
      </c>
      <c r="B155" s="43" t="s">
        <v>176</v>
      </c>
      <c r="C155" s="70" t="s">
        <v>116</v>
      </c>
      <c r="D155" s="70">
        <v>114000</v>
      </c>
      <c r="E155" s="70" t="s">
        <v>116</v>
      </c>
      <c r="F155" s="70">
        <v>2828</v>
      </c>
      <c r="G155" s="70">
        <v>65116</v>
      </c>
      <c r="H155" s="71">
        <v>23</v>
      </c>
    </row>
    <row r="156" spans="1:8">
      <c r="A156" s="42" t="s">
        <v>91</v>
      </c>
      <c r="B156" s="43" t="s">
        <v>168</v>
      </c>
      <c r="C156" s="70">
        <v>51974</v>
      </c>
      <c r="D156" s="70">
        <v>46777</v>
      </c>
      <c r="E156" s="70">
        <v>17.27</v>
      </c>
      <c r="F156" s="70">
        <v>1571</v>
      </c>
      <c r="G156" s="70">
        <v>102254</v>
      </c>
      <c r="H156" s="71">
        <v>65</v>
      </c>
    </row>
    <row r="157" spans="1:8">
      <c r="A157" s="42" t="s">
        <v>91</v>
      </c>
      <c r="B157" s="43" t="s">
        <v>177</v>
      </c>
      <c r="C157" s="70">
        <v>4051</v>
      </c>
      <c r="D157" s="70">
        <v>3646</v>
      </c>
      <c r="E157" s="70">
        <v>1.35</v>
      </c>
      <c r="F157" s="70">
        <v>122</v>
      </c>
      <c r="G157" s="70">
        <v>20722</v>
      </c>
      <c r="H157" s="71">
        <v>169</v>
      </c>
    </row>
    <row r="158" spans="1:8">
      <c r="A158" s="42" t="s">
        <v>91</v>
      </c>
      <c r="B158" s="43" t="s">
        <v>170</v>
      </c>
      <c r="C158" s="70">
        <v>14880</v>
      </c>
      <c r="D158" s="70">
        <v>13392</v>
      </c>
      <c r="E158" s="70">
        <v>4.9400000000000004</v>
      </c>
      <c r="F158" s="70">
        <v>450</v>
      </c>
      <c r="G158" s="70">
        <v>109539</v>
      </c>
      <c r="H158" s="71">
        <v>243</v>
      </c>
    </row>
    <row r="159" spans="1:8">
      <c r="A159" s="42" t="s">
        <v>91</v>
      </c>
      <c r="B159" s="43" t="s">
        <v>171</v>
      </c>
      <c r="C159" s="70">
        <v>45026</v>
      </c>
      <c r="D159" s="70">
        <v>40523</v>
      </c>
      <c r="E159" s="70">
        <v>14.96</v>
      </c>
      <c r="F159" s="70">
        <v>1361</v>
      </c>
      <c r="G159" s="70">
        <v>51395</v>
      </c>
      <c r="H159" s="71">
        <v>38</v>
      </c>
    </row>
    <row r="160" spans="1:8">
      <c r="A160" s="42" t="s">
        <v>91</v>
      </c>
      <c r="B160" s="43" t="s">
        <v>172</v>
      </c>
      <c r="C160" s="70">
        <v>66869</v>
      </c>
      <c r="D160" s="70">
        <v>200606</v>
      </c>
      <c r="E160" s="70">
        <v>48.01</v>
      </c>
      <c r="F160" s="70">
        <v>4976</v>
      </c>
      <c r="G160" s="70">
        <v>97193</v>
      </c>
      <c r="H160" s="71">
        <v>20</v>
      </c>
    </row>
    <row r="161" spans="1:8">
      <c r="A161" s="42" t="s">
        <v>91</v>
      </c>
      <c r="B161" s="43" t="s">
        <v>173</v>
      </c>
      <c r="C161" s="70">
        <v>84764</v>
      </c>
      <c r="D161" s="70">
        <v>76287</v>
      </c>
      <c r="E161" s="70">
        <v>28.17</v>
      </c>
      <c r="F161" s="70">
        <v>2330</v>
      </c>
      <c r="G161" s="70">
        <v>2326</v>
      </c>
      <c r="H161" s="71">
        <v>1</v>
      </c>
    </row>
    <row r="162" spans="1:8">
      <c r="A162" s="42" t="s">
        <v>91</v>
      </c>
      <c r="B162" s="43" t="s">
        <v>174</v>
      </c>
      <c r="C162" s="70">
        <v>99961</v>
      </c>
      <c r="D162" s="70">
        <v>38468</v>
      </c>
      <c r="E162" s="70">
        <v>33.22</v>
      </c>
      <c r="F162" s="70">
        <v>3022</v>
      </c>
      <c r="G162" s="70">
        <v>262060</v>
      </c>
      <c r="H162" s="71">
        <v>87</v>
      </c>
    </row>
    <row r="163" spans="1:8">
      <c r="A163" s="42" t="s">
        <v>91</v>
      </c>
      <c r="B163" s="43" t="s">
        <v>175</v>
      </c>
      <c r="C163" s="70">
        <v>32585</v>
      </c>
      <c r="D163" s="70">
        <v>97754</v>
      </c>
      <c r="E163" s="70">
        <v>23.4</v>
      </c>
      <c r="F163" s="70">
        <v>2425</v>
      </c>
      <c r="G163" s="70">
        <v>80994</v>
      </c>
      <c r="H163" s="71">
        <v>33</v>
      </c>
    </row>
    <row r="164" spans="1:8">
      <c r="A164" s="42" t="s">
        <v>91</v>
      </c>
      <c r="B164" s="43" t="s">
        <v>176</v>
      </c>
      <c r="C164" s="70" t="s">
        <v>116</v>
      </c>
      <c r="D164" s="70">
        <v>114000</v>
      </c>
      <c r="E164" s="70" t="s">
        <v>116</v>
      </c>
      <c r="F164" s="70">
        <v>2828</v>
      </c>
      <c r="G164" s="70">
        <v>65116</v>
      </c>
      <c r="H164" s="71">
        <v>23</v>
      </c>
    </row>
    <row r="165" spans="1:8">
      <c r="A165" s="42" t="s">
        <v>92</v>
      </c>
      <c r="B165" s="43" t="s">
        <v>168</v>
      </c>
      <c r="C165" s="70">
        <v>100845</v>
      </c>
      <c r="D165" s="70">
        <v>90760</v>
      </c>
      <c r="E165" s="70">
        <v>31.9</v>
      </c>
      <c r="F165" s="70">
        <v>3049</v>
      </c>
      <c r="G165" s="70">
        <v>87652</v>
      </c>
      <c r="H165" s="71">
        <v>29</v>
      </c>
    </row>
    <row r="166" spans="1:8">
      <c r="A166" s="42" t="s">
        <v>92</v>
      </c>
      <c r="B166" s="43" t="s">
        <v>177</v>
      </c>
      <c r="C166" s="70">
        <v>11529</v>
      </c>
      <c r="D166" s="70">
        <v>10375</v>
      </c>
      <c r="E166" s="70">
        <v>3.65</v>
      </c>
      <c r="F166" s="70" t="s">
        <v>178</v>
      </c>
      <c r="G166" s="70">
        <v>102438</v>
      </c>
      <c r="H166" s="71">
        <v>294</v>
      </c>
    </row>
    <row r="167" spans="1:8">
      <c r="A167" s="42" t="s">
        <v>92</v>
      </c>
      <c r="B167" s="43" t="s">
        <v>169</v>
      </c>
      <c r="C167" s="70">
        <v>57186</v>
      </c>
      <c r="D167" s="70">
        <v>51467</v>
      </c>
      <c r="E167" s="70">
        <v>18.09</v>
      </c>
      <c r="F167" s="70">
        <v>1729</v>
      </c>
      <c r="G167" s="70">
        <v>293933</v>
      </c>
      <c r="H167" s="71">
        <v>170</v>
      </c>
    </row>
    <row r="168" spans="1:8">
      <c r="A168" s="42" t="s">
        <v>92</v>
      </c>
      <c r="B168" s="43" t="s">
        <v>170</v>
      </c>
      <c r="C168" s="70">
        <v>88943</v>
      </c>
      <c r="D168" s="70">
        <v>80048</v>
      </c>
      <c r="E168" s="70">
        <v>28.13</v>
      </c>
      <c r="F168" s="70">
        <v>2689</v>
      </c>
      <c r="G168" s="70">
        <v>96056</v>
      </c>
      <c r="H168" s="71">
        <v>36</v>
      </c>
    </row>
    <row r="169" spans="1:8">
      <c r="A169" s="42" t="s">
        <v>92</v>
      </c>
      <c r="B169" s="43" t="s">
        <v>171</v>
      </c>
      <c r="C169" s="70">
        <v>117549</v>
      </c>
      <c r="D169" s="70">
        <v>105793</v>
      </c>
      <c r="E169" s="70">
        <v>37.130000000000003</v>
      </c>
      <c r="F169" s="70">
        <v>3554</v>
      </c>
      <c r="G169" s="70">
        <v>50419</v>
      </c>
      <c r="H169" s="71">
        <v>15</v>
      </c>
    </row>
    <row r="170" spans="1:8">
      <c r="A170" s="42" t="s">
        <v>92</v>
      </c>
      <c r="B170" s="43" t="s">
        <v>172</v>
      </c>
      <c r="C170" s="70">
        <v>50565</v>
      </c>
      <c r="D170" s="70">
        <v>151693</v>
      </c>
      <c r="E170" s="70">
        <v>36.31</v>
      </c>
      <c r="F170" s="70">
        <v>3763</v>
      </c>
      <c r="G170" s="70">
        <v>82994</v>
      </c>
      <c r="H170" s="71">
        <v>22</v>
      </c>
    </row>
    <row r="171" spans="1:8">
      <c r="A171" s="42" t="s">
        <v>92</v>
      </c>
      <c r="B171" s="43" t="s">
        <v>173</v>
      </c>
      <c r="C171" s="70">
        <v>130057</v>
      </c>
      <c r="D171" s="70">
        <v>117050</v>
      </c>
      <c r="E171" s="70">
        <v>41.13</v>
      </c>
      <c r="F171" s="70">
        <v>3699</v>
      </c>
      <c r="G171" s="70">
        <v>2326</v>
      </c>
      <c r="H171" s="71">
        <v>1</v>
      </c>
    </row>
    <row r="172" spans="1:8">
      <c r="A172" s="42" t="s">
        <v>92</v>
      </c>
      <c r="B172" s="43" t="s">
        <v>174</v>
      </c>
      <c r="C172" s="70">
        <v>122377</v>
      </c>
      <c r="D172" s="70">
        <v>64915</v>
      </c>
      <c r="E172" s="70">
        <v>22.81</v>
      </c>
      <c r="F172" s="70">
        <v>3700</v>
      </c>
      <c r="G172" s="70">
        <v>264698</v>
      </c>
      <c r="H172" s="71">
        <v>72</v>
      </c>
    </row>
    <row r="173" spans="1:8">
      <c r="A173" s="42" t="s">
        <v>92</v>
      </c>
      <c r="B173" s="43" t="s">
        <v>175</v>
      </c>
      <c r="C173" s="70">
        <v>26143</v>
      </c>
      <c r="D173" s="70">
        <v>78429</v>
      </c>
      <c r="E173" s="70">
        <v>18.77</v>
      </c>
      <c r="F173" s="70">
        <v>1946</v>
      </c>
      <c r="G173" s="70">
        <v>69995</v>
      </c>
      <c r="H173" s="71">
        <v>36</v>
      </c>
    </row>
    <row r="174" spans="1:8">
      <c r="A174" s="42" t="s">
        <v>92</v>
      </c>
      <c r="B174" s="43" t="s">
        <v>176</v>
      </c>
      <c r="C174" s="70" t="s">
        <v>116</v>
      </c>
      <c r="D174" s="70">
        <v>114000</v>
      </c>
      <c r="E174" s="70" t="s">
        <v>116</v>
      </c>
      <c r="F174" s="70">
        <v>2828</v>
      </c>
      <c r="G174" s="70">
        <v>65116</v>
      </c>
      <c r="H174" s="71">
        <v>23</v>
      </c>
    </row>
    <row r="175" spans="1:8">
      <c r="A175" s="42" t="s">
        <v>93</v>
      </c>
      <c r="B175" s="43" t="s">
        <v>168</v>
      </c>
      <c r="C175" s="70">
        <v>74909</v>
      </c>
      <c r="D175" s="70">
        <v>34295</v>
      </c>
      <c r="E175" s="70">
        <v>11.98</v>
      </c>
      <c r="F175" s="70">
        <v>2265</v>
      </c>
      <c r="G175" s="70">
        <v>148163</v>
      </c>
      <c r="H175" s="71">
        <v>65</v>
      </c>
    </row>
    <row r="176" spans="1:8">
      <c r="A176" s="42" t="s">
        <v>93</v>
      </c>
      <c r="B176" s="43" t="s">
        <v>169</v>
      </c>
      <c r="C176" s="70">
        <v>142046</v>
      </c>
      <c r="D176" s="70">
        <v>127842</v>
      </c>
      <c r="E176" s="70">
        <v>44.66</v>
      </c>
      <c r="F176" s="70">
        <v>4294</v>
      </c>
      <c r="G176" s="70">
        <v>267430</v>
      </c>
      <c r="H176" s="71">
        <v>62</v>
      </c>
    </row>
    <row r="177" spans="1:8">
      <c r="A177" s="42" t="s">
        <v>93</v>
      </c>
      <c r="B177" s="43" t="s">
        <v>170</v>
      </c>
      <c r="C177" s="70">
        <v>25232</v>
      </c>
      <c r="D177" s="70">
        <v>22709</v>
      </c>
      <c r="E177" s="70">
        <v>7.93</v>
      </c>
      <c r="F177" s="70">
        <v>763</v>
      </c>
      <c r="G177" s="70">
        <v>152302</v>
      </c>
      <c r="H177" s="71">
        <v>200</v>
      </c>
    </row>
    <row r="178" spans="1:8">
      <c r="A178" s="42" t="s">
        <v>93</v>
      </c>
      <c r="B178" s="43" t="s">
        <v>171</v>
      </c>
      <c r="C178" s="70">
        <v>32142</v>
      </c>
      <c r="D178" s="70">
        <v>28928</v>
      </c>
      <c r="E178" s="70">
        <v>10.11</v>
      </c>
      <c r="F178" s="70">
        <v>972</v>
      </c>
      <c r="G178" s="70">
        <v>11628</v>
      </c>
      <c r="H178" s="71">
        <v>12</v>
      </c>
    </row>
    <row r="179" spans="1:8">
      <c r="A179" s="42" t="s">
        <v>93</v>
      </c>
      <c r="B179" s="43" t="s">
        <v>172</v>
      </c>
      <c r="C179" s="70">
        <v>61163</v>
      </c>
      <c r="D179" s="70">
        <v>183488</v>
      </c>
      <c r="E179" s="70">
        <v>43.91</v>
      </c>
      <c r="F179" s="70">
        <v>4552</v>
      </c>
      <c r="G179" s="70">
        <v>101599</v>
      </c>
      <c r="H179" s="71">
        <v>22</v>
      </c>
    </row>
    <row r="180" spans="1:8">
      <c r="A180" s="42" t="s">
        <v>93</v>
      </c>
      <c r="B180" s="43" t="s">
        <v>173</v>
      </c>
      <c r="C180" s="70">
        <v>56900</v>
      </c>
      <c r="D180" s="70">
        <v>51210</v>
      </c>
      <c r="E180" s="70">
        <v>17.89</v>
      </c>
      <c r="F180" s="70">
        <v>1488</v>
      </c>
      <c r="G180" s="70">
        <v>2326</v>
      </c>
      <c r="H180" s="71">
        <v>2</v>
      </c>
    </row>
    <row r="181" spans="1:8">
      <c r="A181" s="42" t="s">
        <v>93</v>
      </c>
      <c r="B181" s="43" t="s">
        <v>174</v>
      </c>
      <c r="C181" s="70">
        <v>117682</v>
      </c>
      <c r="D181" s="70">
        <v>37901</v>
      </c>
      <c r="E181" s="70">
        <v>13.24</v>
      </c>
      <c r="F181" s="70">
        <v>3558</v>
      </c>
      <c r="G181" s="70">
        <v>362372</v>
      </c>
      <c r="H181" s="71">
        <v>102</v>
      </c>
    </row>
    <row r="182" spans="1:8">
      <c r="A182" s="42" t="s">
        <v>93</v>
      </c>
      <c r="B182" s="43" t="s">
        <v>175</v>
      </c>
      <c r="C182" s="70">
        <v>31623</v>
      </c>
      <c r="D182" s="70">
        <v>94868</v>
      </c>
      <c r="E182" s="70">
        <v>22.71</v>
      </c>
      <c r="F182" s="70">
        <v>2353</v>
      </c>
      <c r="G182" s="70">
        <v>84666</v>
      </c>
      <c r="H182" s="71">
        <v>36</v>
      </c>
    </row>
    <row r="183" spans="1:8">
      <c r="A183" s="42" t="s">
        <v>93</v>
      </c>
      <c r="B183" s="43" t="s">
        <v>176</v>
      </c>
      <c r="C183" s="70" t="s">
        <v>116</v>
      </c>
      <c r="D183" s="70">
        <v>114000</v>
      </c>
      <c r="E183" s="70" t="s">
        <v>116</v>
      </c>
      <c r="F183" s="70">
        <v>2828</v>
      </c>
      <c r="G183" s="70">
        <v>65116</v>
      </c>
      <c r="H183" s="71">
        <v>23</v>
      </c>
    </row>
    <row r="184" spans="1:8">
      <c r="A184" s="42" t="s">
        <v>94</v>
      </c>
      <c r="B184" s="43" t="s">
        <v>171</v>
      </c>
      <c r="C184" s="70">
        <v>25104</v>
      </c>
      <c r="D184" s="70">
        <v>27615</v>
      </c>
      <c r="E184" s="70">
        <v>8.3420000000000005</v>
      </c>
      <c r="F184" s="70">
        <v>759</v>
      </c>
      <c r="G184" s="70">
        <v>16279</v>
      </c>
      <c r="H184" s="71">
        <v>14</v>
      </c>
    </row>
    <row r="185" spans="1:8">
      <c r="A185" s="42" t="s">
        <v>94</v>
      </c>
      <c r="B185" s="43" t="s">
        <v>172</v>
      </c>
      <c r="C185" s="70">
        <v>24821</v>
      </c>
      <c r="D185" s="70">
        <v>74466</v>
      </c>
      <c r="E185" s="70">
        <v>17.821000000000002</v>
      </c>
      <c r="F185" s="70">
        <v>1847</v>
      </c>
      <c r="G185" s="70">
        <v>41232</v>
      </c>
      <c r="H185" s="71">
        <v>22</v>
      </c>
    </row>
    <row r="186" spans="1:8">
      <c r="A186" s="42" t="s">
        <v>94</v>
      </c>
      <c r="B186" s="43" t="s">
        <v>173</v>
      </c>
      <c r="C186" s="70">
        <v>18084</v>
      </c>
      <c r="D186" s="70">
        <v>19893</v>
      </c>
      <c r="E186" s="70">
        <v>6.0090000000000003</v>
      </c>
      <c r="F186" s="70">
        <v>314</v>
      </c>
      <c r="G186" s="70">
        <v>2326</v>
      </c>
      <c r="H186" s="71">
        <v>7</v>
      </c>
    </row>
    <row r="187" spans="1:8">
      <c r="A187" s="42" t="s">
        <v>94</v>
      </c>
      <c r="B187" s="43" t="s">
        <v>174</v>
      </c>
      <c r="C187" s="70">
        <v>110231</v>
      </c>
      <c r="D187" s="70">
        <v>98977</v>
      </c>
      <c r="E187" s="70">
        <v>36.628</v>
      </c>
      <c r="F187" s="70">
        <v>3333</v>
      </c>
      <c r="G187" s="70">
        <v>125433</v>
      </c>
      <c r="H187" s="71">
        <v>38</v>
      </c>
    </row>
    <row r="188" spans="1:8">
      <c r="A188" s="42" t="s">
        <v>94</v>
      </c>
      <c r="B188" s="43" t="s">
        <v>175</v>
      </c>
      <c r="C188" s="70">
        <v>12833</v>
      </c>
      <c r="D188" s="70">
        <v>38501</v>
      </c>
      <c r="E188" s="70">
        <v>9.2140000000000004</v>
      </c>
      <c r="F188" s="70">
        <v>955</v>
      </c>
      <c r="G188" s="70">
        <v>13744</v>
      </c>
      <c r="H188" s="71">
        <v>14</v>
      </c>
    </row>
    <row r="189" spans="1:8">
      <c r="A189" s="42" t="s">
        <v>94</v>
      </c>
      <c r="B189" s="43" t="s">
        <v>176</v>
      </c>
      <c r="C189" s="70" t="s">
        <v>116</v>
      </c>
      <c r="D189" s="70">
        <v>173736</v>
      </c>
      <c r="E189" s="70" t="s">
        <v>116</v>
      </c>
      <c r="F189" s="70">
        <v>2828</v>
      </c>
      <c r="G189" s="70">
        <v>65116</v>
      </c>
      <c r="H189" s="71">
        <v>23</v>
      </c>
    </row>
    <row r="190" spans="1:8">
      <c r="A190" s="42" t="s">
        <v>95</v>
      </c>
      <c r="B190" s="43" t="s">
        <v>168</v>
      </c>
      <c r="C190" s="70">
        <v>165048</v>
      </c>
      <c r="D190" s="70">
        <v>148543</v>
      </c>
      <c r="E190" s="70">
        <v>54.841999999999999</v>
      </c>
      <c r="F190" s="70">
        <v>4990</v>
      </c>
      <c r="G190" s="70">
        <v>81664</v>
      </c>
      <c r="H190" s="71">
        <v>16</v>
      </c>
    </row>
    <row r="191" spans="1:8">
      <c r="A191" s="42" t="s">
        <v>95</v>
      </c>
      <c r="B191" s="43" t="s">
        <v>177</v>
      </c>
      <c r="C191" s="70">
        <v>4765</v>
      </c>
      <c r="D191" s="70">
        <v>4289</v>
      </c>
      <c r="E191" s="70">
        <v>1.583</v>
      </c>
      <c r="F191" s="70">
        <v>144</v>
      </c>
      <c r="G191" s="70">
        <v>9220</v>
      </c>
      <c r="H191" s="71">
        <v>64</v>
      </c>
    </row>
    <row r="192" spans="1:8">
      <c r="A192" s="42" t="s">
        <v>95</v>
      </c>
      <c r="B192" s="43" t="s">
        <v>169</v>
      </c>
      <c r="C192" s="70">
        <v>3720</v>
      </c>
      <c r="D192" s="70">
        <v>3349</v>
      </c>
      <c r="E192" s="70">
        <v>1.236</v>
      </c>
      <c r="F192" s="70">
        <v>112</v>
      </c>
      <c r="G192" s="70">
        <v>27473</v>
      </c>
      <c r="H192" s="71">
        <v>244</v>
      </c>
    </row>
    <row r="193" spans="1:8">
      <c r="A193" s="42" t="s">
        <v>95</v>
      </c>
      <c r="B193" s="43" t="s">
        <v>170</v>
      </c>
      <c r="C193" s="70">
        <v>67177</v>
      </c>
      <c r="D193" s="70">
        <v>60460</v>
      </c>
      <c r="E193" s="70">
        <v>22.321999999999999</v>
      </c>
      <c r="F193" s="70">
        <v>2031</v>
      </c>
      <c r="G193" s="70">
        <v>62390</v>
      </c>
      <c r="H193" s="71">
        <v>31</v>
      </c>
    </row>
    <row r="194" spans="1:8">
      <c r="A194" s="42" t="s">
        <v>95</v>
      </c>
      <c r="B194" s="43" t="s">
        <v>171</v>
      </c>
      <c r="C194" s="70">
        <v>96546</v>
      </c>
      <c r="D194" s="70">
        <v>86892</v>
      </c>
      <c r="E194" s="70">
        <v>32.08</v>
      </c>
      <c r="F194" s="70">
        <v>2919</v>
      </c>
      <c r="G194" s="70">
        <v>64093</v>
      </c>
      <c r="H194" s="71">
        <v>22</v>
      </c>
    </row>
    <row r="195" spans="1:8">
      <c r="A195" s="42" t="s">
        <v>95</v>
      </c>
      <c r="B195" s="43" t="s">
        <v>172</v>
      </c>
      <c r="C195" s="70">
        <v>37612</v>
      </c>
      <c r="D195" s="70">
        <v>103192</v>
      </c>
      <c r="E195" s="70">
        <v>27.004999999999999</v>
      </c>
      <c r="F195" s="70">
        <v>2799</v>
      </c>
      <c r="G195" s="70">
        <v>54850</v>
      </c>
      <c r="H195" s="71">
        <v>20</v>
      </c>
    </row>
    <row r="196" spans="1:8">
      <c r="A196" s="42" t="s">
        <v>95</v>
      </c>
      <c r="B196" s="43" t="s">
        <v>173</v>
      </c>
      <c r="C196" s="70">
        <v>85009</v>
      </c>
      <c r="D196" s="70">
        <v>76509</v>
      </c>
      <c r="E196" s="70">
        <v>28.247</v>
      </c>
      <c r="F196" s="70">
        <v>2337</v>
      </c>
      <c r="G196" s="70">
        <v>2326</v>
      </c>
      <c r="H196" s="71">
        <v>1</v>
      </c>
    </row>
    <row r="197" spans="1:8">
      <c r="A197" s="42" t="s">
        <v>95</v>
      </c>
      <c r="B197" s="43" t="s">
        <v>174</v>
      </c>
      <c r="C197" s="70">
        <v>129718</v>
      </c>
      <c r="D197" s="70">
        <v>85169</v>
      </c>
      <c r="E197" s="70">
        <v>43.103000000000002</v>
      </c>
      <c r="F197" s="70">
        <v>3922</v>
      </c>
      <c r="G197" s="70">
        <v>163777</v>
      </c>
      <c r="H197" s="71">
        <v>42</v>
      </c>
    </row>
    <row r="198" spans="1:8">
      <c r="A198" s="42" t="s">
        <v>95</v>
      </c>
      <c r="B198" s="43" t="s">
        <v>175</v>
      </c>
      <c r="C198" s="70">
        <v>17072</v>
      </c>
      <c r="D198" s="70">
        <v>51216</v>
      </c>
      <c r="E198" s="70">
        <v>12.257999999999999</v>
      </c>
      <c r="F198" s="70">
        <v>1270</v>
      </c>
      <c r="G198" s="70">
        <v>139753</v>
      </c>
      <c r="H198" s="71">
        <v>14</v>
      </c>
    </row>
    <row r="199" spans="1:8">
      <c r="A199" s="42" t="s">
        <v>95</v>
      </c>
      <c r="B199" s="43" t="s">
        <v>176</v>
      </c>
      <c r="C199" s="70" t="s">
        <v>116</v>
      </c>
      <c r="D199" s="70">
        <v>114000</v>
      </c>
      <c r="E199" s="70" t="s">
        <v>116</v>
      </c>
      <c r="F199" s="70">
        <v>2828</v>
      </c>
      <c r="G199" s="70">
        <v>65116</v>
      </c>
      <c r="H199" s="71">
        <v>23</v>
      </c>
    </row>
    <row r="200" spans="1:8">
      <c r="A200" s="42" t="s">
        <v>96</v>
      </c>
      <c r="B200" s="43" t="s">
        <v>168</v>
      </c>
      <c r="C200" s="70">
        <v>128852</v>
      </c>
      <c r="D200" s="70">
        <v>115966</v>
      </c>
      <c r="E200" s="70">
        <v>42.814999999999998</v>
      </c>
      <c r="F200" s="70">
        <v>3896</v>
      </c>
      <c r="G200" s="70">
        <v>84384</v>
      </c>
      <c r="H200" s="71">
        <v>22</v>
      </c>
    </row>
    <row r="201" spans="1:8">
      <c r="A201" s="42" t="s">
        <v>96</v>
      </c>
      <c r="B201" s="43" t="s">
        <v>177</v>
      </c>
      <c r="C201" s="70">
        <v>8730</v>
      </c>
      <c r="D201" s="70">
        <v>7857</v>
      </c>
      <c r="E201" s="70">
        <v>2.9009999999999998</v>
      </c>
      <c r="F201" s="70">
        <v>264</v>
      </c>
      <c r="G201" s="70">
        <v>22160</v>
      </c>
      <c r="H201" s="71">
        <v>84</v>
      </c>
    </row>
    <row r="202" spans="1:8">
      <c r="A202" s="42" t="s">
        <v>96</v>
      </c>
      <c r="B202" s="43" t="s">
        <v>169</v>
      </c>
      <c r="C202" s="70">
        <v>134206</v>
      </c>
      <c r="D202" s="70">
        <v>120785</v>
      </c>
      <c r="E202" s="70">
        <v>44.594000000000001</v>
      </c>
      <c r="F202" s="70">
        <v>4057</v>
      </c>
      <c r="G202" s="70">
        <v>208391</v>
      </c>
      <c r="H202" s="71">
        <v>51</v>
      </c>
    </row>
    <row r="203" spans="1:8">
      <c r="A203" s="42" t="s">
        <v>96</v>
      </c>
      <c r="B203" s="43" t="s">
        <v>170</v>
      </c>
      <c r="C203" s="70">
        <v>43764</v>
      </c>
      <c r="D203" s="70">
        <v>39388</v>
      </c>
      <c r="E203" s="70">
        <v>14.542</v>
      </c>
      <c r="F203" s="70">
        <v>1323</v>
      </c>
      <c r="G203" s="70">
        <v>53829</v>
      </c>
      <c r="H203" s="71">
        <v>41</v>
      </c>
    </row>
    <row r="204" spans="1:8">
      <c r="A204" s="42" t="s">
        <v>96</v>
      </c>
      <c r="B204" s="43" t="s">
        <v>171</v>
      </c>
      <c r="C204" s="70">
        <v>66548</v>
      </c>
      <c r="D204" s="70">
        <v>59893</v>
      </c>
      <c r="E204" s="70">
        <v>22.113</v>
      </c>
      <c r="F204" s="70">
        <v>2012</v>
      </c>
      <c r="G204" s="70">
        <v>45395</v>
      </c>
      <c r="H204" s="71">
        <v>23</v>
      </c>
    </row>
    <row r="205" spans="1:8">
      <c r="A205" s="42" t="s">
        <v>96</v>
      </c>
      <c r="B205" s="43" t="s">
        <v>172</v>
      </c>
      <c r="C205" s="70">
        <v>25300</v>
      </c>
      <c r="D205" s="70">
        <v>75901</v>
      </c>
      <c r="E205" s="70">
        <v>18.164999999999999</v>
      </c>
      <c r="F205" s="70">
        <v>1883</v>
      </c>
      <c r="G205" s="70">
        <v>42027</v>
      </c>
      <c r="H205" s="71">
        <v>22</v>
      </c>
    </row>
    <row r="206" spans="1:8">
      <c r="A206" s="42" t="s">
        <v>96</v>
      </c>
      <c r="B206" s="43" t="s">
        <v>173</v>
      </c>
      <c r="C206" s="70">
        <v>112371</v>
      </c>
      <c r="D206" s="70">
        <v>101133</v>
      </c>
      <c r="E206" s="70">
        <v>37.338999999999999</v>
      </c>
      <c r="F206" s="70">
        <v>3165</v>
      </c>
      <c r="G206" s="70">
        <v>2326</v>
      </c>
      <c r="H206" s="71">
        <v>1</v>
      </c>
    </row>
    <row r="207" spans="1:8">
      <c r="A207" s="42" t="s">
        <v>96</v>
      </c>
      <c r="B207" s="43" t="s">
        <v>174</v>
      </c>
      <c r="C207" s="70">
        <v>208526</v>
      </c>
      <c r="D207" s="70">
        <v>151956</v>
      </c>
      <c r="E207" s="70">
        <v>69.289000000000001</v>
      </c>
      <c r="F207" s="70">
        <v>6304</v>
      </c>
      <c r="G207" s="70">
        <v>174558</v>
      </c>
      <c r="H207" s="71">
        <v>28</v>
      </c>
    </row>
    <row r="208" spans="1:8">
      <c r="A208" s="42" t="s">
        <v>96</v>
      </c>
      <c r="B208" s="43" t="s">
        <v>175</v>
      </c>
      <c r="C208" s="70">
        <v>13081</v>
      </c>
      <c r="D208" s="70">
        <v>39243</v>
      </c>
      <c r="E208" s="70">
        <v>9.391</v>
      </c>
      <c r="F208" s="70">
        <v>973</v>
      </c>
      <c r="G208" s="70">
        <v>14009</v>
      </c>
      <c r="H208" s="71">
        <v>14</v>
      </c>
    </row>
    <row r="209" spans="1:8">
      <c r="A209" s="42" t="s">
        <v>96</v>
      </c>
      <c r="B209" s="43" t="s">
        <v>176</v>
      </c>
      <c r="C209" s="70" t="s">
        <v>116</v>
      </c>
      <c r="D209" s="70">
        <v>114000</v>
      </c>
      <c r="E209" s="70" t="s">
        <v>116</v>
      </c>
      <c r="F209" s="70">
        <v>2828</v>
      </c>
      <c r="G209" s="70">
        <v>65116</v>
      </c>
      <c r="H209" s="71">
        <v>23</v>
      </c>
    </row>
    <row r="210" spans="1:8">
      <c r="A210" s="42" t="s">
        <v>97</v>
      </c>
      <c r="B210" s="43" t="s">
        <v>168</v>
      </c>
      <c r="C210" s="70">
        <v>132383</v>
      </c>
      <c r="D210" s="70">
        <v>119145</v>
      </c>
      <c r="E210" s="70">
        <v>43.988</v>
      </c>
      <c r="F210" s="70">
        <v>4002</v>
      </c>
      <c r="G210" s="70">
        <v>98056</v>
      </c>
      <c r="H210" s="71">
        <v>24</v>
      </c>
    </row>
    <row r="211" spans="1:8">
      <c r="A211" s="42" t="s">
        <v>97</v>
      </c>
      <c r="B211" s="43" t="s">
        <v>177</v>
      </c>
      <c r="C211" s="70">
        <v>10862</v>
      </c>
      <c r="D211" s="70">
        <v>9776</v>
      </c>
      <c r="E211" s="70">
        <v>3.609</v>
      </c>
      <c r="F211" s="70">
        <v>328</v>
      </c>
      <c r="G211" s="70">
        <v>15183</v>
      </c>
      <c r="H211" s="71">
        <v>46</v>
      </c>
    </row>
    <row r="212" spans="1:8">
      <c r="A212" s="42" t="s">
        <v>97</v>
      </c>
      <c r="B212" s="43" t="s">
        <v>170</v>
      </c>
      <c r="C212" s="70">
        <v>143908</v>
      </c>
      <c r="D212" s="70">
        <v>129517</v>
      </c>
      <c r="E212" s="70">
        <v>47.817999999999998</v>
      </c>
      <c r="F212" s="70">
        <v>4351</v>
      </c>
      <c r="G212" s="70">
        <v>69614</v>
      </c>
      <c r="H212" s="71">
        <v>16</v>
      </c>
    </row>
    <row r="213" spans="1:8">
      <c r="A213" s="42" t="s">
        <v>97</v>
      </c>
      <c r="B213" s="43" t="s">
        <v>171</v>
      </c>
      <c r="C213" s="70">
        <v>93113</v>
      </c>
      <c r="D213" s="70">
        <v>83802</v>
      </c>
      <c r="E213" s="70">
        <v>30.94</v>
      </c>
      <c r="F213" s="70">
        <v>2815</v>
      </c>
      <c r="G213" s="70">
        <v>12326</v>
      </c>
      <c r="H213" s="71">
        <v>4</v>
      </c>
    </row>
    <row r="214" spans="1:8">
      <c r="A214" s="42" t="s">
        <v>97</v>
      </c>
      <c r="B214" s="43" t="s">
        <v>172</v>
      </c>
      <c r="C214" s="70">
        <v>34145</v>
      </c>
      <c r="D214" s="70">
        <v>105066</v>
      </c>
      <c r="E214" s="70">
        <v>24.515999999999998</v>
      </c>
      <c r="F214" s="70">
        <v>2541</v>
      </c>
      <c r="G214" s="70">
        <v>58801</v>
      </c>
      <c r="H214" s="71">
        <v>23</v>
      </c>
    </row>
    <row r="215" spans="1:8">
      <c r="A215" s="42" t="s">
        <v>97</v>
      </c>
      <c r="B215" s="43" t="s">
        <v>173</v>
      </c>
      <c r="C215" s="70">
        <v>52360</v>
      </c>
      <c r="D215" s="70">
        <v>47124</v>
      </c>
      <c r="E215" s="70">
        <v>17.398</v>
      </c>
      <c r="F215" s="70">
        <v>1350</v>
      </c>
      <c r="G215" s="70">
        <v>2326</v>
      </c>
      <c r="H215" s="71">
        <v>2</v>
      </c>
    </row>
    <row r="216" spans="1:8">
      <c r="A216" s="42" t="s">
        <v>97</v>
      </c>
      <c r="B216" s="43" t="s">
        <v>174</v>
      </c>
      <c r="C216" s="70">
        <v>189010</v>
      </c>
      <c r="D216" s="70">
        <v>128403</v>
      </c>
      <c r="E216" s="70">
        <v>62.804000000000002</v>
      </c>
      <c r="F216" s="70">
        <v>5714</v>
      </c>
      <c r="G216" s="70">
        <v>238234</v>
      </c>
      <c r="H216" s="71">
        <v>42</v>
      </c>
    </row>
    <row r="217" spans="1:8">
      <c r="A217" s="42" t="s">
        <v>97</v>
      </c>
      <c r="B217" s="43" t="s">
        <v>175</v>
      </c>
      <c r="C217" s="70">
        <v>18302</v>
      </c>
      <c r="D217" s="70">
        <v>54905</v>
      </c>
      <c r="E217" s="70">
        <v>13.141</v>
      </c>
      <c r="F217" s="70">
        <v>1362</v>
      </c>
      <c r="G217" s="70">
        <v>19600</v>
      </c>
      <c r="H217" s="71">
        <v>14</v>
      </c>
    </row>
    <row r="218" spans="1:8">
      <c r="A218" s="42" t="s">
        <v>97</v>
      </c>
      <c r="B218" s="43" t="s">
        <v>176</v>
      </c>
      <c r="C218" s="70" t="s">
        <v>116</v>
      </c>
      <c r="D218" s="70">
        <v>114000</v>
      </c>
      <c r="E218" s="70" t="s">
        <v>116</v>
      </c>
      <c r="F218" s="70">
        <v>2828</v>
      </c>
      <c r="G218" s="70">
        <v>65116</v>
      </c>
      <c r="H218" s="71">
        <v>23</v>
      </c>
    </row>
    <row r="219" spans="1:8">
      <c r="A219" s="44" t="s">
        <v>511</v>
      </c>
      <c r="B219" s="95" t="s">
        <v>630</v>
      </c>
      <c r="C219" s="96">
        <v>113289</v>
      </c>
      <c r="D219" s="96">
        <v>124618</v>
      </c>
      <c r="E219" s="96">
        <v>30588</v>
      </c>
      <c r="F219" s="96">
        <v>5977.91</v>
      </c>
      <c r="G219" s="96">
        <v>113859</v>
      </c>
      <c r="H219" s="97">
        <v>19</v>
      </c>
    </row>
    <row r="220" spans="1:8">
      <c r="A220" s="44" t="s">
        <v>511</v>
      </c>
      <c r="B220" s="95" t="s">
        <v>631</v>
      </c>
      <c r="C220" s="96">
        <v>3969</v>
      </c>
      <c r="D220" s="96">
        <v>4366</v>
      </c>
      <c r="E220" s="96">
        <v>1072</v>
      </c>
      <c r="F220" s="96">
        <v>289.89999999999998</v>
      </c>
      <c r="G220" s="96">
        <v>20130</v>
      </c>
      <c r="H220" s="97">
        <v>69.400000000000006</v>
      </c>
    </row>
    <row r="221" spans="1:8">
      <c r="A221" s="44" t="s">
        <v>511</v>
      </c>
      <c r="B221" s="95" t="s">
        <v>632</v>
      </c>
      <c r="C221" s="96">
        <v>17450</v>
      </c>
      <c r="D221" s="96">
        <v>43625</v>
      </c>
      <c r="E221" s="96">
        <v>8551</v>
      </c>
      <c r="F221" s="96">
        <v>2406.58</v>
      </c>
      <c r="G221" s="96">
        <v>23710</v>
      </c>
      <c r="H221" s="97">
        <v>9.9</v>
      </c>
    </row>
    <row r="222" spans="1:8">
      <c r="A222" s="44" t="s">
        <v>511</v>
      </c>
      <c r="B222" s="95" t="s">
        <v>633</v>
      </c>
      <c r="C222" s="96">
        <v>2098</v>
      </c>
      <c r="D222" s="96">
        <v>5245</v>
      </c>
      <c r="E222" s="96">
        <v>1028</v>
      </c>
      <c r="F222" s="96">
        <v>289.32</v>
      </c>
      <c r="G222" s="96">
        <v>18863</v>
      </c>
      <c r="H222" s="97">
        <v>65.2</v>
      </c>
    </row>
    <row r="223" spans="1:8">
      <c r="A223" s="44" t="s">
        <v>511</v>
      </c>
      <c r="B223" s="95" t="s">
        <v>634</v>
      </c>
      <c r="C223" s="96">
        <v>18415</v>
      </c>
      <c r="D223" s="96">
        <v>20256</v>
      </c>
      <c r="E223" s="96">
        <v>4972</v>
      </c>
      <c r="F223" s="96">
        <v>1014.68</v>
      </c>
      <c r="G223" s="96">
        <v>26235</v>
      </c>
      <c r="H223" s="97">
        <v>25.9</v>
      </c>
    </row>
    <row r="224" spans="1:8">
      <c r="A224" s="44" t="s">
        <v>511</v>
      </c>
      <c r="B224" s="95" t="s">
        <v>635</v>
      </c>
      <c r="C224" s="96">
        <v>9050</v>
      </c>
      <c r="D224" s="96">
        <v>9955</v>
      </c>
      <c r="E224" s="96">
        <v>2443</v>
      </c>
      <c r="F224" s="96">
        <v>498.64</v>
      </c>
      <c r="G224" s="96">
        <v>32000</v>
      </c>
      <c r="H224" s="97">
        <v>64.2</v>
      </c>
    </row>
    <row r="225" spans="1:8">
      <c r="A225" s="44" t="s">
        <v>511</v>
      </c>
      <c r="B225" s="95" t="s">
        <v>18</v>
      </c>
      <c r="C225" s="96">
        <v>7285</v>
      </c>
      <c r="D225" s="96">
        <v>8013</v>
      </c>
      <c r="E225" s="96">
        <v>1967</v>
      </c>
      <c r="F225" s="96">
        <v>401.41</v>
      </c>
      <c r="G225" s="96">
        <v>37450</v>
      </c>
      <c r="H225" s="97">
        <v>93.3</v>
      </c>
    </row>
    <row r="226" spans="1:8">
      <c r="A226" s="44" t="s">
        <v>511</v>
      </c>
      <c r="B226" s="95" t="s">
        <v>630</v>
      </c>
      <c r="C226" s="96">
        <v>93836</v>
      </c>
      <c r="D226" s="96">
        <v>103220</v>
      </c>
      <c r="E226" s="96">
        <v>25336</v>
      </c>
      <c r="F226" s="96">
        <v>4951.53</v>
      </c>
      <c r="G226" s="96">
        <v>113859</v>
      </c>
      <c r="H226" s="97">
        <v>23</v>
      </c>
    </row>
    <row r="227" spans="1:8">
      <c r="A227" s="44" t="s">
        <v>511</v>
      </c>
      <c r="B227" s="95" t="s">
        <v>636</v>
      </c>
      <c r="C227" s="96">
        <v>3287</v>
      </c>
      <c r="D227" s="96">
        <v>3616</v>
      </c>
      <c r="E227" s="96">
        <v>888</v>
      </c>
      <c r="F227" s="96">
        <v>240.11</v>
      </c>
      <c r="G227" s="96">
        <v>20130</v>
      </c>
      <c r="H227" s="97">
        <v>83.8</v>
      </c>
    </row>
    <row r="228" spans="1:8">
      <c r="A228" s="44" t="s">
        <v>511</v>
      </c>
      <c r="B228" s="95" t="s">
        <v>632</v>
      </c>
      <c r="C228" s="96">
        <v>17450</v>
      </c>
      <c r="D228" s="96">
        <v>43625</v>
      </c>
      <c r="E228" s="96">
        <v>8551</v>
      </c>
      <c r="F228" s="96">
        <v>2406.58</v>
      </c>
      <c r="G228" s="96">
        <v>23710</v>
      </c>
      <c r="H228" s="97">
        <v>9.9</v>
      </c>
    </row>
    <row r="229" spans="1:8">
      <c r="A229" s="44" t="s">
        <v>511</v>
      </c>
      <c r="B229" s="95" t="s">
        <v>633</v>
      </c>
      <c r="C229" s="96">
        <v>1855</v>
      </c>
      <c r="D229" s="96">
        <v>4637</v>
      </c>
      <c r="E229" s="96">
        <v>909</v>
      </c>
      <c r="F229" s="96">
        <v>255.78</v>
      </c>
      <c r="G229" s="96">
        <v>18863</v>
      </c>
      <c r="H229" s="97">
        <v>73.7</v>
      </c>
    </row>
    <row r="230" spans="1:8">
      <c r="A230" s="44" t="s">
        <v>512</v>
      </c>
      <c r="B230" s="95" t="s">
        <v>637</v>
      </c>
      <c r="C230" s="96">
        <v>56097</v>
      </c>
      <c r="D230" s="96">
        <v>140243</v>
      </c>
      <c r="E230" s="96">
        <v>27488</v>
      </c>
      <c r="F230" s="96">
        <v>5720.97</v>
      </c>
      <c r="G230" s="96">
        <v>28318</v>
      </c>
      <c r="H230" s="97">
        <v>4.9000000000000004</v>
      </c>
    </row>
    <row r="231" spans="1:8">
      <c r="A231" s="44" t="s">
        <v>512</v>
      </c>
      <c r="B231" s="95" t="s">
        <v>638</v>
      </c>
      <c r="C231" s="96">
        <v>42932</v>
      </c>
      <c r="D231" s="96">
        <v>47225</v>
      </c>
      <c r="E231" s="96">
        <v>8586</v>
      </c>
      <c r="F231" s="96">
        <v>2140.4499999999998</v>
      </c>
      <c r="G231" s="96">
        <v>115425</v>
      </c>
      <c r="H231" s="97">
        <v>53.9</v>
      </c>
    </row>
    <row r="232" spans="1:8">
      <c r="A232" s="44" t="s">
        <v>512</v>
      </c>
      <c r="B232" s="95" t="s">
        <v>18</v>
      </c>
      <c r="C232" s="96">
        <v>12938</v>
      </c>
      <c r="D232" s="96">
        <v>14232</v>
      </c>
      <c r="E232" s="96">
        <v>6340</v>
      </c>
      <c r="F232" s="96">
        <v>645.04</v>
      </c>
      <c r="G232" s="96">
        <v>158900</v>
      </c>
      <c r="H232" s="97">
        <v>246.3</v>
      </c>
    </row>
    <row r="233" spans="1:8">
      <c r="A233" s="44" t="s">
        <v>512</v>
      </c>
      <c r="B233" s="95" t="s">
        <v>639</v>
      </c>
      <c r="C233" s="96">
        <v>0</v>
      </c>
      <c r="D233" s="96">
        <v>158984</v>
      </c>
      <c r="E233" s="96">
        <v>31797</v>
      </c>
      <c r="F233" s="96">
        <v>5062.29</v>
      </c>
      <c r="G233" s="96">
        <v>190000</v>
      </c>
      <c r="H233" s="97">
        <v>37.5</v>
      </c>
    </row>
    <row r="234" spans="1:8">
      <c r="A234" s="44" t="s">
        <v>512</v>
      </c>
      <c r="B234" s="95" t="s">
        <v>640</v>
      </c>
      <c r="C234" s="96">
        <v>2125</v>
      </c>
      <c r="D234" s="96">
        <v>5312</v>
      </c>
      <c r="E234" s="96">
        <v>1041</v>
      </c>
      <c r="F234" s="96">
        <v>216.71</v>
      </c>
      <c r="G234" s="96">
        <v>2850</v>
      </c>
      <c r="H234" s="97">
        <v>13.2</v>
      </c>
    </row>
    <row r="235" spans="1:8">
      <c r="A235" s="44" t="s">
        <v>512</v>
      </c>
      <c r="B235" s="95" t="s">
        <v>641</v>
      </c>
      <c r="C235" s="96">
        <v>22255</v>
      </c>
      <c r="D235" s="96">
        <v>55637</v>
      </c>
      <c r="E235" s="96">
        <v>4785</v>
      </c>
      <c r="F235" s="96">
        <v>2269.64</v>
      </c>
      <c r="G235" s="96">
        <v>23094.74</v>
      </c>
      <c r="H235" s="97">
        <v>10.199999999999999</v>
      </c>
    </row>
    <row r="236" spans="1:8">
      <c r="A236" s="44" t="s">
        <v>513</v>
      </c>
      <c r="B236" s="95" t="s">
        <v>642</v>
      </c>
      <c r="C236" s="96">
        <v>41823</v>
      </c>
      <c r="D236" s="96">
        <v>4182</v>
      </c>
      <c r="E236" s="96" t="s">
        <v>481</v>
      </c>
      <c r="F236" s="96">
        <v>3224.16</v>
      </c>
      <c r="G236" s="96">
        <v>100800</v>
      </c>
      <c r="H236" s="97">
        <v>31.3</v>
      </c>
    </row>
    <row r="237" spans="1:8">
      <c r="A237" s="44" t="s">
        <v>513</v>
      </c>
      <c r="B237" s="95" t="s">
        <v>643</v>
      </c>
      <c r="C237" s="96">
        <v>21622</v>
      </c>
      <c r="D237" s="96">
        <v>2162</v>
      </c>
      <c r="E237" s="96" t="s">
        <v>481</v>
      </c>
      <c r="F237" s="96">
        <v>1666.83</v>
      </c>
      <c r="G237" s="96">
        <v>38250</v>
      </c>
      <c r="H237" s="97">
        <v>22.9</v>
      </c>
    </row>
    <row r="238" spans="1:8">
      <c r="A238" s="44" t="s">
        <v>513</v>
      </c>
      <c r="B238" s="95" t="s">
        <v>644</v>
      </c>
      <c r="C238" s="96">
        <v>21605</v>
      </c>
      <c r="D238" s="96">
        <v>2161</v>
      </c>
      <c r="E238" s="96" t="s">
        <v>481</v>
      </c>
      <c r="F238" s="96">
        <v>1665.54</v>
      </c>
      <c r="G238" s="96">
        <v>21074</v>
      </c>
      <c r="H238" s="97">
        <v>12.7</v>
      </c>
    </row>
    <row r="239" spans="1:8">
      <c r="A239" s="44" t="s">
        <v>513</v>
      </c>
      <c r="B239" s="95" t="s">
        <v>645</v>
      </c>
      <c r="C239" s="96">
        <v>2210</v>
      </c>
      <c r="D239" s="96">
        <v>5524</v>
      </c>
      <c r="E239" s="96">
        <v>1083</v>
      </c>
      <c r="F239" s="96">
        <v>295.76</v>
      </c>
      <c r="G239" s="96">
        <v>2785</v>
      </c>
      <c r="H239" s="97">
        <v>9.4</v>
      </c>
    </row>
    <row r="240" spans="1:8" ht="26">
      <c r="A240" s="44" t="s">
        <v>513</v>
      </c>
      <c r="B240" s="95" t="s">
        <v>646</v>
      </c>
      <c r="C240" s="96">
        <v>7048</v>
      </c>
      <c r="D240" s="96">
        <v>1643.94</v>
      </c>
      <c r="E240" s="96">
        <v>192</v>
      </c>
      <c r="F240" s="96">
        <v>565.55999999999995</v>
      </c>
      <c r="G240" s="96">
        <v>5596</v>
      </c>
      <c r="H240" s="97">
        <v>9.9</v>
      </c>
    </row>
    <row r="241" spans="1:8">
      <c r="A241" s="44" t="s">
        <v>513</v>
      </c>
      <c r="B241" s="95" t="s">
        <v>647</v>
      </c>
      <c r="C241" s="96" t="s">
        <v>481</v>
      </c>
      <c r="D241" s="96" t="s">
        <v>481</v>
      </c>
      <c r="E241" s="96" t="s">
        <v>481</v>
      </c>
      <c r="F241" s="96" t="s">
        <v>481</v>
      </c>
      <c r="G241" s="96">
        <v>4000</v>
      </c>
      <c r="H241" s="97" t="s">
        <v>481</v>
      </c>
    </row>
    <row r="242" spans="1:8">
      <c r="A242" s="44" t="s">
        <v>513</v>
      </c>
      <c r="B242" s="95" t="s">
        <v>632</v>
      </c>
      <c r="C242" s="96">
        <v>17717</v>
      </c>
      <c r="D242" s="96">
        <v>44291</v>
      </c>
      <c r="E242" s="96">
        <v>8681</v>
      </c>
      <c r="F242" s="96">
        <v>2371.3200000000002</v>
      </c>
      <c r="G242" s="96">
        <v>20965</v>
      </c>
      <c r="H242" s="97">
        <v>8.8000000000000007</v>
      </c>
    </row>
    <row r="243" spans="1:8">
      <c r="A243" s="44" t="s">
        <v>514</v>
      </c>
      <c r="B243" s="95" t="s">
        <v>648</v>
      </c>
      <c r="C243" s="96">
        <v>2774</v>
      </c>
      <c r="D243" s="96">
        <v>3051</v>
      </c>
      <c r="E243" s="96">
        <v>749</v>
      </c>
      <c r="F243" s="96">
        <v>231.78</v>
      </c>
      <c r="G243" s="96">
        <v>65257</v>
      </c>
      <c r="H243" s="97">
        <v>281.5</v>
      </c>
    </row>
    <row r="244" spans="1:8">
      <c r="A244" s="44" t="s">
        <v>514</v>
      </c>
      <c r="B244" s="95" t="s">
        <v>649</v>
      </c>
      <c r="C244" s="96">
        <v>6352</v>
      </c>
      <c r="D244" s="96">
        <v>6988</v>
      </c>
      <c r="E244" s="96">
        <v>1715</v>
      </c>
      <c r="F244" s="96">
        <v>530.82000000000005</v>
      </c>
      <c r="G244" s="96">
        <v>22347</v>
      </c>
      <c r="H244" s="97">
        <v>42.1</v>
      </c>
    </row>
    <row r="245" spans="1:8">
      <c r="A245" s="44" t="s">
        <v>514</v>
      </c>
      <c r="B245" s="95" t="s">
        <v>650</v>
      </c>
      <c r="C245" s="96">
        <v>2420</v>
      </c>
      <c r="D245" s="96">
        <v>2662</v>
      </c>
      <c r="E245" s="96">
        <v>653</v>
      </c>
      <c r="F245" s="96">
        <v>202.23</v>
      </c>
      <c r="G245" s="96">
        <v>46872</v>
      </c>
      <c r="H245" s="97">
        <v>231.8</v>
      </c>
    </row>
    <row r="246" spans="1:8">
      <c r="A246" s="44" t="s">
        <v>514</v>
      </c>
      <c r="B246" s="95" t="s">
        <v>651</v>
      </c>
      <c r="C246" s="96">
        <v>27349</v>
      </c>
      <c r="D246" s="96">
        <v>10940</v>
      </c>
      <c r="E246" s="96">
        <v>4376</v>
      </c>
      <c r="F246" s="96">
        <v>562.54999999999995</v>
      </c>
      <c r="G246" s="96">
        <v>35629</v>
      </c>
      <c r="H246" s="97">
        <v>63.3</v>
      </c>
    </row>
    <row r="247" spans="1:8">
      <c r="A247" s="44" t="s">
        <v>514</v>
      </c>
      <c r="B247" s="95" t="s">
        <v>545</v>
      </c>
      <c r="C247" s="96">
        <v>1899</v>
      </c>
      <c r="D247" s="96">
        <v>2089.15</v>
      </c>
      <c r="E247" s="96">
        <v>380</v>
      </c>
      <c r="F247" s="96">
        <v>119.73</v>
      </c>
      <c r="G247" s="96">
        <v>2880</v>
      </c>
      <c r="H247" s="97">
        <v>24.1</v>
      </c>
    </row>
    <row r="248" spans="1:8">
      <c r="A248" s="44" t="s">
        <v>514</v>
      </c>
      <c r="B248" s="95" t="s">
        <v>632</v>
      </c>
      <c r="C248" s="96">
        <v>5768</v>
      </c>
      <c r="D248" s="96">
        <v>14420</v>
      </c>
      <c r="E248" s="96">
        <v>2826</v>
      </c>
      <c r="F248" s="96">
        <v>853.6</v>
      </c>
      <c r="G248" s="96">
        <v>6075</v>
      </c>
      <c r="H248" s="97">
        <v>7.1</v>
      </c>
    </row>
    <row r="249" spans="1:8">
      <c r="A249" s="44" t="s">
        <v>514</v>
      </c>
      <c r="B249" s="95" t="s">
        <v>636</v>
      </c>
      <c r="C249" s="96">
        <v>4558</v>
      </c>
      <c r="D249" s="96">
        <v>5013.95</v>
      </c>
      <c r="E249" s="96">
        <v>1231</v>
      </c>
      <c r="F249" s="96">
        <v>287.35000000000002</v>
      </c>
      <c r="G249" s="96">
        <v>16595</v>
      </c>
      <c r="H249" s="97">
        <v>57.8</v>
      </c>
    </row>
    <row r="250" spans="1:8">
      <c r="A250" s="44" t="s">
        <v>514</v>
      </c>
      <c r="B250" s="95" t="s">
        <v>633</v>
      </c>
      <c r="C250" s="96">
        <v>872</v>
      </c>
      <c r="D250" s="96">
        <v>2179.04</v>
      </c>
      <c r="E250" s="96">
        <v>872</v>
      </c>
      <c r="F250" s="96">
        <v>128.99</v>
      </c>
      <c r="G250" s="96">
        <v>15841</v>
      </c>
      <c r="H250" s="97">
        <v>122.8</v>
      </c>
    </row>
    <row r="251" spans="1:8">
      <c r="A251" s="44" t="s">
        <v>514</v>
      </c>
      <c r="B251" s="95" t="s">
        <v>652</v>
      </c>
      <c r="C251" s="96">
        <v>7420</v>
      </c>
      <c r="D251" s="96">
        <v>7422.5</v>
      </c>
      <c r="E251" s="96">
        <v>3636</v>
      </c>
      <c r="F251" s="96">
        <v>1098.06</v>
      </c>
      <c r="G251" s="96">
        <v>7700</v>
      </c>
      <c r="H251" s="97">
        <v>7</v>
      </c>
    </row>
    <row r="252" spans="1:8">
      <c r="A252" s="44" t="s">
        <v>515</v>
      </c>
      <c r="B252" s="95" t="s">
        <v>653</v>
      </c>
      <c r="C252" s="96">
        <v>21375</v>
      </c>
      <c r="D252" s="96">
        <v>53438</v>
      </c>
      <c r="E252" s="96">
        <v>10474</v>
      </c>
      <c r="F252" s="96">
        <v>2660</v>
      </c>
      <c r="G252" s="96">
        <v>17865</v>
      </c>
      <c r="H252" s="97">
        <v>6.7</v>
      </c>
    </row>
    <row r="253" spans="1:8">
      <c r="A253" s="44" t="s">
        <v>515</v>
      </c>
      <c r="B253" s="95" t="s">
        <v>654</v>
      </c>
      <c r="C253" s="96">
        <v>19414</v>
      </c>
      <c r="D253" s="96">
        <v>21355</v>
      </c>
      <c r="E253" s="96">
        <v>5241</v>
      </c>
      <c r="F253" s="96">
        <v>1058</v>
      </c>
      <c r="G253" s="96">
        <v>4000</v>
      </c>
      <c r="H253" s="97">
        <v>3.8</v>
      </c>
    </row>
    <row r="254" spans="1:8">
      <c r="A254" s="44" t="s">
        <v>515</v>
      </c>
      <c r="B254" s="95" t="s">
        <v>655</v>
      </c>
      <c r="C254" s="96">
        <v>162180</v>
      </c>
      <c r="D254" s="96">
        <v>178398</v>
      </c>
      <c r="E254" s="96">
        <v>34869</v>
      </c>
      <c r="F254" s="96">
        <v>20185.18</v>
      </c>
      <c r="G254" s="96">
        <v>168300</v>
      </c>
      <c r="H254" s="97">
        <v>8.3000000000000007</v>
      </c>
    </row>
    <row r="255" spans="1:8">
      <c r="A255" s="44" t="s">
        <v>516</v>
      </c>
      <c r="B255" s="95" t="s">
        <v>648</v>
      </c>
      <c r="C255" s="96">
        <v>57332</v>
      </c>
      <c r="D255" s="96">
        <v>63065</v>
      </c>
      <c r="E255" s="96">
        <v>15480</v>
      </c>
      <c r="F255" s="96">
        <v>4922.82</v>
      </c>
      <c r="G255" s="96">
        <v>200367</v>
      </c>
      <c r="H255" s="97">
        <v>40.700000000000003</v>
      </c>
    </row>
    <row r="256" spans="1:8">
      <c r="A256" s="44" t="s">
        <v>516</v>
      </c>
      <c r="B256" s="95" t="s">
        <v>649</v>
      </c>
      <c r="C256" s="96">
        <v>18155</v>
      </c>
      <c r="D256" s="96">
        <v>19970</v>
      </c>
      <c r="E256" s="96">
        <v>4902</v>
      </c>
      <c r="F256" s="96">
        <v>1558.89</v>
      </c>
      <c r="G256" s="96">
        <v>65523</v>
      </c>
      <c r="H256" s="97">
        <v>42</v>
      </c>
    </row>
    <row r="257" spans="1:8">
      <c r="A257" s="44" t="s">
        <v>516</v>
      </c>
      <c r="B257" s="95" t="s">
        <v>650</v>
      </c>
      <c r="C257" s="96">
        <v>23626</v>
      </c>
      <c r="D257" s="96">
        <v>25988</v>
      </c>
      <c r="E257" s="96">
        <v>6379</v>
      </c>
      <c r="F257" s="96">
        <v>2028.64</v>
      </c>
      <c r="G257" s="96">
        <v>163493</v>
      </c>
      <c r="H257" s="97">
        <v>80.599999999999994</v>
      </c>
    </row>
    <row r="258" spans="1:8">
      <c r="A258" s="44" t="s">
        <v>516</v>
      </c>
      <c r="B258" s="95" t="s">
        <v>651</v>
      </c>
      <c r="C258" s="96">
        <v>83321</v>
      </c>
      <c r="D258" s="96">
        <v>4376</v>
      </c>
      <c r="E258" s="96">
        <v>10940</v>
      </c>
      <c r="F258" s="96">
        <v>5310.67</v>
      </c>
      <c r="G258" s="96">
        <v>135582</v>
      </c>
      <c r="H258" s="97">
        <v>25.5</v>
      </c>
    </row>
    <row r="259" spans="1:8">
      <c r="A259" s="44" t="s">
        <v>516</v>
      </c>
      <c r="B259" s="95" t="s">
        <v>545</v>
      </c>
      <c r="C259" s="96">
        <v>3268</v>
      </c>
      <c r="D259" s="96">
        <v>3594.69</v>
      </c>
      <c r="E259" s="96">
        <v>380</v>
      </c>
      <c r="F259" s="96">
        <v>294.11</v>
      </c>
      <c r="G259" s="96">
        <v>10433</v>
      </c>
      <c r="H259" s="97">
        <v>35.5</v>
      </c>
    </row>
    <row r="260" spans="1:8">
      <c r="A260" s="44" t="s">
        <v>516</v>
      </c>
      <c r="B260" s="95" t="s">
        <v>632</v>
      </c>
      <c r="C260" s="96">
        <v>20040</v>
      </c>
      <c r="D260" s="96">
        <v>50100</v>
      </c>
      <c r="E260" s="96">
        <v>9820</v>
      </c>
      <c r="F260" s="96">
        <v>2737.21</v>
      </c>
      <c r="G260" s="96">
        <v>28393</v>
      </c>
      <c r="H260" s="97">
        <v>10.4</v>
      </c>
    </row>
    <row r="261" spans="1:8">
      <c r="A261" s="44" t="s">
        <v>516</v>
      </c>
      <c r="B261" s="95" t="s">
        <v>636</v>
      </c>
      <c r="C261" s="96">
        <v>19215</v>
      </c>
      <c r="D261" s="96">
        <v>21137</v>
      </c>
      <c r="E261" s="96">
        <v>5188</v>
      </c>
      <c r="F261" s="96">
        <v>1729.37</v>
      </c>
      <c r="G261" s="96">
        <v>18386</v>
      </c>
      <c r="H261" s="97">
        <v>10.6</v>
      </c>
    </row>
    <row r="262" spans="1:8">
      <c r="A262" s="44" t="s">
        <v>516</v>
      </c>
      <c r="B262" s="95" t="s">
        <v>633</v>
      </c>
      <c r="C262" s="96">
        <v>10621</v>
      </c>
      <c r="D262" s="96">
        <v>11683</v>
      </c>
      <c r="E262" s="96">
        <v>2868</v>
      </c>
      <c r="F262" s="96">
        <v>955.89</v>
      </c>
      <c r="G262" s="96">
        <v>21701</v>
      </c>
      <c r="H262" s="97">
        <v>22.7</v>
      </c>
    </row>
    <row r="263" spans="1:8">
      <c r="A263" s="44" t="s">
        <v>516</v>
      </c>
      <c r="B263" s="95" t="s">
        <v>656</v>
      </c>
      <c r="C263" s="96">
        <v>15900</v>
      </c>
      <c r="D263" s="96">
        <v>15902.5</v>
      </c>
      <c r="E263" s="96">
        <v>7791</v>
      </c>
      <c r="F263" s="96">
        <v>2171.7399999999998</v>
      </c>
      <c r="G263" s="96">
        <v>16500</v>
      </c>
      <c r="H263" s="97">
        <v>7.6</v>
      </c>
    </row>
    <row r="264" spans="1:8">
      <c r="A264" s="44" t="s">
        <v>517</v>
      </c>
      <c r="B264" s="95" t="s">
        <v>643</v>
      </c>
      <c r="C264" s="96">
        <v>26410</v>
      </c>
      <c r="D264" s="96">
        <v>29051</v>
      </c>
      <c r="E264" s="96">
        <v>5282</v>
      </c>
      <c r="F264" s="96">
        <v>2273</v>
      </c>
      <c r="G264" s="96">
        <v>131979</v>
      </c>
      <c r="H264" s="97">
        <v>58.1</v>
      </c>
    </row>
    <row r="265" spans="1:8">
      <c r="A265" s="44" t="s">
        <v>517</v>
      </c>
      <c r="B265" s="95" t="s">
        <v>657</v>
      </c>
      <c r="C265" s="96">
        <v>11651</v>
      </c>
      <c r="D265" s="96">
        <v>12816</v>
      </c>
      <c r="E265" s="96">
        <v>2330</v>
      </c>
      <c r="F265" s="96">
        <v>1003</v>
      </c>
      <c r="G265" s="96">
        <v>55594</v>
      </c>
      <c r="H265" s="97">
        <v>55.4</v>
      </c>
    </row>
    <row r="266" spans="1:8">
      <c r="A266" s="44" t="s">
        <v>517</v>
      </c>
      <c r="B266" s="95" t="s">
        <v>658</v>
      </c>
      <c r="C266" s="96">
        <v>5271</v>
      </c>
      <c r="D266" s="96">
        <v>5798</v>
      </c>
      <c r="E266" s="96">
        <v>1054</v>
      </c>
      <c r="F266" s="96">
        <v>454</v>
      </c>
      <c r="G266" s="96">
        <v>72900</v>
      </c>
      <c r="H266" s="97">
        <v>160.69999999999999</v>
      </c>
    </row>
    <row r="267" spans="1:8">
      <c r="A267" s="44" t="s">
        <v>517</v>
      </c>
      <c r="B267" s="95" t="s">
        <v>659</v>
      </c>
      <c r="C267" s="96" t="s">
        <v>481</v>
      </c>
      <c r="D267" s="96" t="s">
        <v>481</v>
      </c>
      <c r="E267" s="96" t="s">
        <v>481</v>
      </c>
      <c r="F267" s="96" t="s">
        <v>481</v>
      </c>
      <c r="G267" s="96">
        <v>10850</v>
      </c>
      <c r="H267" s="97" t="s">
        <v>481</v>
      </c>
    </row>
    <row r="268" spans="1:8">
      <c r="A268" s="44" t="s">
        <v>517</v>
      </c>
      <c r="B268" s="95" t="s">
        <v>651</v>
      </c>
      <c r="C268" s="96">
        <v>68561</v>
      </c>
      <c r="D268" s="96">
        <v>27424.79</v>
      </c>
      <c r="E268" s="96">
        <v>10970</v>
      </c>
      <c r="F268" s="96">
        <v>4953.53</v>
      </c>
      <c r="G268" s="96">
        <v>116359</v>
      </c>
      <c r="H268" s="97">
        <v>23.5</v>
      </c>
    </row>
    <row r="269" spans="1:8">
      <c r="A269" s="44" t="s">
        <v>517</v>
      </c>
      <c r="B269" s="95" t="s">
        <v>545</v>
      </c>
      <c r="C269" s="96">
        <v>3491</v>
      </c>
      <c r="D269" s="96">
        <v>3840</v>
      </c>
      <c r="E269" s="96">
        <v>698</v>
      </c>
      <c r="F269" s="96">
        <v>356</v>
      </c>
      <c r="G269" s="96">
        <v>7491</v>
      </c>
      <c r="H269" s="97">
        <v>21</v>
      </c>
    </row>
    <row r="270" spans="1:8">
      <c r="A270" s="44" t="s">
        <v>517</v>
      </c>
      <c r="B270" s="95" t="s">
        <v>636</v>
      </c>
      <c r="C270" s="96">
        <v>7902</v>
      </c>
      <c r="D270" s="96">
        <v>8692</v>
      </c>
      <c r="E270" s="96">
        <v>1580</v>
      </c>
      <c r="F270" s="96">
        <v>806</v>
      </c>
      <c r="G270" s="96">
        <v>19899</v>
      </c>
      <c r="H270" s="97">
        <v>24.7</v>
      </c>
    </row>
    <row r="271" spans="1:8">
      <c r="A271" s="44" t="s">
        <v>517</v>
      </c>
      <c r="B271" s="95" t="s">
        <v>660</v>
      </c>
      <c r="C271" s="96">
        <v>19786</v>
      </c>
      <c r="D271" s="96">
        <v>49465</v>
      </c>
      <c r="E271" s="96">
        <v>9695</v>
      </c>
      <c r="F271" s="96">
        <v>3195</v>
      </c>
      <c r="G271" s="96">
        <v>28473</v>
      </c>
      <c r="H271" s="97">
        <v>8.9</v>
      </c>
    </row>
    <row r="272" spans="1:8">
      <c r="A272" s="44" t="s">
        <v>517</v>
      </c>
      <c r="B272" s="95" t="s">
        <v>661</v>
      </c>
      <c r="C272" s="96">
        <v>2147</v>
      </c>
      <c r="D272" s="96">
        <v>2361</v>
      </c>
      <c r="E272" s="96">
        <v>580</v>
      </c>
      <c r="F272" s="96">
        <v>218.99</v>
      </c>
      <c r="G272" s="96">
        <v>25701</v>
      </c>
      <c r="H272" s="97">
        <v>117.4</v>
      </c>
    </row>
    <row r="273" spans="1:8">
      <c r="A273" s="44" t="s">
        <v>517</v>
      </c>
      <c r="B273" s="95" t="s">
        <v>662</v>
      </c>
      <c r="C273" s="96">
        <v>5300</v>
      </c>
      <c r="D273" s="96">
        <v>5303</v>
      </c>
      <c r="E273" s="96">
        <v>2597</v>
      </c>
      <c r="F273" s="96">
        <v>855.95</v>
      </c>
      <c r="G273" s="96">
        <v>5500</v>
      </c>
      <c r="H273" s="97">
        <v>6.4</v>
      </c>
    </row>
    <row r="274" spans="1:8">
      <c r="A274" s="44" t="s">
        <v>518</v>
      </c>
      <c r="B274" s="95" t="s">
        <v>648</v>
      </c>
      <c r="C274" s="96">
        <v>50706</v>
      </c>
      <c r="D274" s="96">
        <v>55777</v>
      </c>
      <c r="E274" s="96">
        <v>13691</v>
      </c>
      <c r="F274" s="96">
        <v>4582.8900000000003</v>
      </c>
      <c r="G274" s="96">
        <v>239529</v>
      </c>
      <c r="H274" s="97">
        <v>52.3</v>
      </c>
    </row>
    <row r="275" spans="1:8">
      <c r="A275" s="44" t="s">
        <v>518</v>
      </c>
      <c r="B275" s="95" t="s">
        <v>649</v>
      </c>
      <c r="C275" s="96">
        <v>23099</v>
      </c>
      <c r="D275" s="96">
        <v>25409</v>
      </c>
      <c r="E275" s="96">
        <v>6237</v>
      </c>
      <c r="F275" s="96">
        <v>2087.7600000000002</v>
      </c>
      <c r="G275" s="96">
        <v>57028</v>
      </c>
      <c r="H275" s="97">
        <v>27.3</v>
      </c>
    </row>
    <row r="276" spans="1:8">
      <c r="A276" s="44" t="s">
        <v>518</v>
      </c>
      <c r="B276" s="95" t="s">
        <v>650</v>
      </c>
      <c r="C276" s="96">
        <v>8712</v>
      </c>
      <c r="D276" s="96">
        <v>9584</v>
      </c>
      <c r="E276" s="96">
        <v>2352</v>
      </c>
      <c r="F276" s="96">
        <v>787.44</v>
      </c>
      <c r="G276" s="96">
        <v>119074</v>
      </c>
      <c r="H276" s="97">
        <v>151.19999999999999</v>
      </c>
    </row>
    <row r="277" spans="1:8">
      <c r="A277" s="44" t="s">
        <v>518</v>
      </c>
      <c r="B277" s="95" t="s">
        <v>651</v>
      </c>
      <c r="C277" s="96">
        <v>114647</v>
      </c>
      <c r="D277" s="96">
        <v>45860</v>
      </c>
      <c r="E277" s="96">
        <v>18344</v>
      </c>
      <c r="F277" s="96">
        <v>8615.75</v>
      </c>
      <c r="G277" s="96">
        <v>153139</v>
      </c>
      <c r="H277" s="97">
        <v>17.8</v>
      </c>
    </row>
    <row r="278" spans="1:8">
      <c r="A278" s="44" t="s">
        <v>518</v>
      </c>
      <c r="B278" s="95" t="s">
        <v>663</v>
      </c>
      <c r="C278" s="96">
        <v>12474</v>
      </c>
      <c r="D278" s="96">
        <v>13721.02</v>
      </c>
      <c r="E278" s="96">
        <v>380</v>
      </c>
      <c r="F278" s="96">
        <v>1122.6300000000001</v>
      </c>
      <c r="G278" s="96">
        <v>14101</v>
      </c>
      <c r="H278" s="97">
        <v>12.6</v>
      </c>
    </row>
    <row r="279" spans="1:8">
      <c r="A279" s="44" t="s">
        <v>518</v>
      </c>
      <c r="B279" s="95" t="s">
        <v>636</v>
      </c>
      <c r="C279" s="96">
        <v>23450</v>
      </c>
      <c r="D279" s="96">
        <v>25795.52</v>
      </c>
      <c r="E279" s="96">
        <v>6332</v>
      </c>
      <c r="F279" s="96">
        <v>2110.54</v>
      </c>
      <c r="G279" s="96">
        <v>15499</v>
      </c>
      <c r="H279" s="97">
        <v>7.3</v>
      </c>
    </row>
    <row r="280" spans="1:8">
      <c r="A280" s="44" t="s">
        <v>518</v>
      </c>
      <c r="B280" s="95" t="s">
        <v>632</v>
      </c>
      <c r="C280" s="96">
        <v>27081</v>
      </c>
      <c r="D280" s="96">
        <v>67703</v>
      </c>
      <c r="E280" s="96">
        <v>13270</v>
      </c>
      <c r="F280" s="96">
        <v>3241.6</v>
      </c>
      <c r="G280" s="96">
        <v>32219</v>
      </c>
      <c r="H280" s="97">
        <v>9.9</v>
      </c>
    </row>
    <row r="281" spans="1:8">
      <c r="A281" s="44" t="s">
        <v>518</v>
      </c>
      <c r="B281" s="95" t="s">
        <v>633</v>
      </c>
      <c r="C281" s="96">
        <v>3279</v>
      </c>
      <c r="D281" s="96">
        <v>8196.5300000000007</v>
      </c>
      <c r="E281" s="96">
        <v>1607</v>
      </c>
      <c r="F281" s="96">
        <v>392.45</v>
      </c>
      <c r="G281" s="96">
        <v>19562</v>
      </c>
      <c r="H281" s="97">
        <v>49.8</v>
      </c>
    </row>
    <row r="282" spans="1:8">
      <c r="A282" s="44" t="s">
        <v>518</v>
      </c>
      <c r="B282" s="95" t="s">
        <v>664</v>
      </c>
      <c r="C282" s="96">
        <v>18020</v>
      </c>
      <c r="D282" s="96">
        <v>18022.5</v>
      </c>
      <c r="E282" s="96">
        <v>8830</v>
      </c>
      <c r="F282" s="96">
        <v>2156.9899999999998</v>
      </c>
      <c r="G282" s="96">
        <v>18700</v>
      </c>
      <c r="H282" s="97">
        <v>8.6999999999999993</v>
      </c>
    </row>
    <row r="283" spans="1:8">
      <c r="A283" s="44"/>
      <c r="B283" s="95"/>
      <c r="C283" s="96"/>
      <c r="D283" s="96"/>
      <c r="E283" s="96"/>
      <c r="F283" s="96"/>
      <c r="G283" s="96"/>
      <c r="H283" s="97"/>
    </row>
  </sheetData>
  <autoFilter ref="A5:H282" xr:uid="{D1F00AE3-6CAF-DB4A-949E-EEDB4BC4DA8E}"/>
  <phoneticPr fontId="13"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E6CEED-0C81-D543-BB31-45789DAC7BA0}">
  <dimension ref="A1:E746"/>
  <sheetViews>
    <sheetView workbookViewId="0">
      <selection activeCell="A3" sqref="A3:XFD3"/>
    </sheetView>
  </sheetViews>
  <sheetFormatPr baseColWidth="10" defaultRowHeight="16"/>
  <cols>
    <col min="1" max="1" width="17.33203125" customWidth="1"/>
    <col min="2" max="2" width="49.6640625" style="26" customWidth="1"/>
    <col min="3" max="5" width="14.5" style="1" customWidth="1"/>
    <col min="6" max="8" width="14.5" customWidth="1"/>
    <col min="9" max="10" width="24.1640625" customWidth="1"/>
  </cols>
  <sheetData>
    <row r="1" spans="1:5" ht="81" customHeight="1" thickBot="1">
      <c r="A1" s="2"/>
    </row>
    <row r="2" spans="1:5" ht="29" customHeight="1" thickBot="1">
      <c r="A2" s="19" t="s">
        <v>56</v>
      </c>
      <c r="B2" s="27"/>
    </row>
    <row r="3" spans="1:5" ht="29" customHeight="1">
      <c r="A3" s="24"/>
      <c r="B3" s="28"/>
    </row>
    <row r="4" spans="1:5" ht="36" customHeight="1" thickBot="1">
      <c r="A4" s="25" t="s">
        <v>66</v>
      </c>
    </row>
    <row r="5" spans="1:5" ht="29" thickBot="1">
      <c r="A5" s="46" t="s">
        <v>0</v>
      </c>
      <c r="B5" s="15"/>
      <c r="C5" s="15" t="s">
        <v>55</v>
      </c>
      <c r="D5" s="15" t="s">
        <v>693</v>
      </c>
      <c r="E5" s="15" t="s">
        <v>694</v>
      </c>
    </row>
    <row r="6" spans="1:5" ht="17">
      <c r="A6" s="47" t="s">
        <v>179</v>
      </c>
      <c r="B6" s="48" t="s">
        <v>30</v>
      </c>
      <c r="C6" s="72">
        <v>111.2</v>
      </c>
      <c r="D6" s="72">
        <v>46.9</v>
      </c>
      <c r="E6" s="72"/>
    </row>
    <row r="7" spans="1:5" ht="17">
      <c r="A7" s="49"/>
      <c r="B7" s="13" t="s">
        <v>31</v>
      </c>
      <c r="C7" s="72">
        <v>60.9</v>
      </c>
      <c r="D7" s="72">
        <v>22.3</v>
      </c>
      <c r="E7" s="72"/>
    </row>
    <row r="8" spans="1:5" ht="17">
      <c r="A8" s="49"/>
      <c r="B8" s="13" t="s">
        <v>32</v>
      </c>
      <c r="C8" s="72">
        <v>5.9</v>
      </c>
      <c r="D8" s="72">
        <v>2.8</v>
      </c>
      <c r="E8" s="72"/>
    </row>
    <row r="9" spans="1:5" ht="17">
      <c r="A9" s="49"/>
      <c r="B9" s="13" t="s">
        <v>33</v>
      </c>
      <c r="C9" s="72"/>
      <c r="D9" s="72"/>
      <c r="E9" s="72"/>
    </row>
    <row r="10" spans="1:5" ht="17">
      <c r="A10" s="49"/>
      <c r="B10" s="13" t="s">
        <v>34</v>
      </c>
      <c r="C10" s="72">
        <v>28.3</v>
      </c>
      <c r="D10" s="72">
        <v>10.4</v>
      </c>
      <c r="E10" s="72"/>
    </row>
    <row r="11" spans="1:5" ht="17">
      <c r="A11" s="49"/>
      <c r="B11" s="13" t="s">
        <v>35</v>
      </c>
      <c r="C11" s="72">
        <v>76.099999999999994</v>
      </c>
      <c r="D11" s="72">
        <v>14.6</v>
      </c>
      <c r="E11" s="72"/>
    </row>
    <row r="12" spans="1:5" ht="17">
      <c r="A12" s="49"/>
      <c r="B12" s="13" t="s">
        <v>36</v>
      </c>
      <c r="C12" s="72">
        <v>55.3</v>
      </c>
      <c r="D12" s="72">
        <v>7</v>
      </c>
      <c r="E12" s="72"/>
    </row>
    <row r="13" spans="1:5" ht="17">
      <c r="A13" s="49"/>
      <c r="B13" s="13" t="s">
        <v>37</v>
      </c>
      <c r="C13" s="72">
        <v>5.4</v>
      </c>
      <c r="D13" s="72">
        <v>0.9</v>
      </c>
      <c r="E13" s="72"/>
    </row>
    <row r="14" spans="1:5" ht="17">
      <c r="A14" s="49"/>
      <c r="B14" s="13" t="s">
        <v>38</v>
      </c>
      <c r="C14" s="72"/>
      <c r="D14" s="72"/>
      <c r="E14" s="72"/>
    </row>
    <row r="15" spans="1:5" ht="17">
      <c r="A15" s="49"/>
      <c r="B15" s="13" t="s">
        <v>39</v>
      </c>
      <c r="C15" s="72">
        <v>8.6999999999999993</v>
      </c>
      <c r="D15" s="72">
        <v>3.2</v>
      </c>
      <c r="E15" s="72"/>
    </row>
    <row r="16" spans="1:5" ht="19">
      <c r="A16" s="49"/>
      <c r="B16" s="13" t="s">
        <v>40</v>
      </c>
      <c r="C16" s="72">
        <v>28.589536227100183</v>
      </c>
      <c r="D16" s="72">
        <v>14.812262749628651</v>
      </c>
      <c r="E16" s="72"/>
    </row>
    <row r="17" spans="1:5" ht="19">
      <c r="A17" s="49"/>
      <c r="B17" s="13" t="s">
        <v>41</v>
      </c>
      <c r="C17" s="72">
        <v>13.4669878</v>
      </c>
      <c r="D17" s="72">
        <v>7.1</v>
      </c>
      <c r="E17" s="72"/>
    </row>
    <row r="18" spans="1:5" ht="19">
      <c r="A18" s="49"/>
      <c r="B18" s="13" t="s">
        <v>42</v>
      </c>
      <c r="C18" s="72">
        <v>1.3150404000000002</v>
      </c>
      <c r="D18" s="72">
        <v>0.9</v>
      </c>
      <c r="E18" s="72"/>
    </row>
    <row r="19" spans="1:5" ht="19">
      <c r="A19" s="49"/>
      <c r="B19" s="13" t="s">
        <v>43</v>
      </c>
      <c r="C19" s="72"/>
      <c r="D19" s="72"/>
      <c r="E19" s="72"/>
    </row>
    <row r="20" spans="1:5" ht="20" thickBot="1">
      <c r="A20" s="50"/>
      <c r="B20" s="51" t="s">
        <v>44</v>
      </c>
      <c r="C20" s="98">
        <v>9</v>
      </c>
      <c r="D20" s="98">
        <v>3.3</v>
      </c>
      <c r="E20" s="98"/>
    </row>
    <row r="21" spans="1:5" ht="17">
      <c r="A21" s="47" t="s">
        <v>180</v>
      </c>
      <c r="B21" s="48" t="s">
        <v>30</v>
      </c>
      <c r="C21" s="72">
        <v>174.2</v>
      </c>
      <c r="D21" s="72">
        <v>88.3</v>
      </c>
      <c r="E21" s="72"/>
    </row>
    <row r="22" spans="1:5" ht="17">
      <c r="A22" s="49"/>
      <c r="B22" s="13" t="s">
        <v>31</v>
      </c>
      <c r="C22" s="72">
        <v>97.8</v>
      </c>
      <c r="D22" s="72">
        <v>23.1</v>
      </c>
      <c r="E22" s="72"/>
    </row>
    <row r="23" spans="1:5" ht="17">
      <c r="A23" s="49"/>
      <c r="B23" s="13" t="s">
        <v>32</v>
      </c>
      <c r="C23" s="72">
        <v>12.4</v>
      </c>
      <c r="D23" s="72">
        <v>5.8</v>
      </c>
      <c r="E23" s="72"/>
    </row>
    <row r="24" spans="1:5" ht="17">
      <c r="A24" s="49"/>
      <c r="B24" s="13" t="s">
        <v>33</v>
      </c>
      <c r="C24" s="72"/>
      <c r="D24" s="72"/>
      <c r="E24" s="72"/>
    </row>
    <row r="25" spans="1:5" ht="17">
      <c r="A25" s="49"/>
      <c r="B25" s="13" t="s">
        <v>34</v>
      </c>
      <c r="C25" s="72">
        <v>28.9</v>
      </c>
      <c r="D25" s="72">
        <v>24.4</v>
      </c>
      <c r="E25" s="72"/>
    </row>
    <row r="26" spans="1:5" ht="17">
      <c r="A26" s="49"/>
      <c r="B26" s="13" t="s">
        <v>35</v>
      </c>
      <c r="C26" s="72">
        <v>121.4</v>
      </c>
      <c r="D26" s="72">
        <v>46</v>
      </c>
      <c r="E26" s="72"/>
    </row>
    <row r="27" spans="1:5" ht="17">
      <c r="A27" s="49"/>
      <c r="B27" s="13" t="s">
        <v>36</v>
      </c>
      <c r="C27" s="72">
        <v>88.9</v>
      </c>
      <c r="D27" s="72">
        <v>21</v>
      </c>
      <c r="E27" s="72"/>
    </row>
    <row r="28" spans="1:5" ht="17">
      <c r="A28" s="49"/>
      <c r="B28" s="13" t="s">
        <v>37</v>
      </c>
      <c r="C28" s="72">
        <v>11.3</v>
      </c>
      <c r="D28" s="72">
        <v>5.2</v>
      </c>
      <c r="E28" s="72"/>
    </row>
    <row r="29" spans="1:5" ht="17">
      <c r="A29" s="49"/>
      <c r="B29" s="13" t="s">
        <v>38</v>
      </c>
      <c r="C29" s="72"/>
      <c r="D29" s="72"/>
      <c r="E29" s="72"/>
    </row>
    <row r="30" spans="1:5" ht="17">
      <c r="A30" s="49"/>
      <c r="B30" s="13" t="s">
        <v>39</v>
      </c>
      <c r="C30" s="72">
        <v>9</v>
      </c>
      <c r="D30" s="72">
        <v>7.6</v>
      </c>
      <c r="E30" s="72"/>
    </row>
    <row r="31" spans="1:5" ht="19">
      <c r="A31" s="49"/>
      <c r="B31" s="13" t="s">
        <v>40</v>
      </c>
      <c r="C31" s="72">
        <v>40</v>
      </c>
      <c r="D31" s="72">
        <v>23.8</v>
      </c>
      <c r="E31" s="72"/>
    </row>
    <row r="32" spans="1:5" ht="19">
      <c r="A32" s="49"/>
      <c r="B32" s="13" t="s">
        <v>41</v>
      </c>
      <c r="C32" s="72">
        <v>17.7</v>
      </c>
      <c r="D32" s="72">
        <v>4.2</v>
      </c>
      <c r="E32" s="72"/>
    </row>
    <row r="33" spans="1:5" ht="19">
      <c r="A33" s="49"/>
      <c r="B33" s="13" t="s">
        <v>42</v>
      </c>
      <c r="C33" s="72">
        <v>2.2000000000000002</v>
      </c>
      <c r="D33" s="72">
        <v>1</v>
      </c>
      <c r="E33" s="72"/>
    </row>
    <row r="34" spans="1:5" ht="19">
      <c r="A34" s="49"/>
      <c r="B34" s="13" t="s">
        <v>43</v>
      </c>
      <c r="C34" s="72"/>
      <c r="D34" s="72"/>
      <c r="E34" s="72"/>
    </row>
    <row r="35" spans="1:5" ht="20" thickBot="1">
      <c r="A35" s="52"/>
      <c r="B35" s="53" t="s">
        <v>44</v>
      </c>
      <c r="C35" s="73">
        <v>9.1</v>
      </c>
      <c r="D35" s="73">
        <v>7.7</v>
      </c>
      <c r="E35" s="73"/>
    </row>
    <row r="36" spans="1:5" ht="17">
      <c r="A36" s="47" t="s">
        <v>181</v>
      </c>
      <c r="B36" s="48" t="s">
        <v>30</v>
      </c>
      <c r="C36" s="99">
        <v>158.5</v>
      </c>
      <c r="D36" s="99">
        <v>87.9</v>
      </c>
      <c r="E36" s="99"/>
    </row>
    <row r="37" spans="1:5" ht="17">
      <c r="A37" s="49"/>
      <c r="B37" s="13" t="s">
        <v>31</v>
      </c>
      <c r="C37" s="72">
        <v>104.2</v>
      </c>
      <c r="D37" s="72">
        <v>63</v>
      </c>
      <c r="E37" s="72"/>
    </row>
    <row r="38" spans="1:5" ht="17">
      <c r="A38" s="49"/>
      <c r="B38" s="13" t="s">
        <v>32</v>
      </c>
      <c r="C38" s="72">
        <v>11.8</v>
      </c>
      <c r="D38" s="72">
        <v>5.2</v>
      </c>
      <c r="E38" s="72"/>
    </row>
    <row r="39" spans="1:5" ht="17">
      <c r="A39" s="49"/>
      <c r="B39" s="13" t="s">
        <v>33</v>
      </c>
      <c r="C39" s="72">
        <v>0.9</v>
      </c>
      <c r="D39" s="72">
        <v>0.9</v>
      </c>
      <c r="E39" s="72"/>
    </row>
    <row r="40" spans="1:5" ht="17">
      <c r="A40" s="49"/>
      <c r="B40" s="13" t="s">
        <v>34</v>
      </c>
      <c r="C40" s="72">
        <v>15.4</v>
      </c>
      <c r="D40" s="72">
        <v>8.1</v>
      </c>
      <c r="E40" s="72"/>
    </row>
    <row r="41" spans="1:5" ht="17">
      <c r="A41" s="49"/>
      <c r="B41" s="13" t="s">
        <v>35</v>
      </c>
      <c r="C41" s="72">
        <v>121.7</v>
      </c>
      <c r="D41" s="72">
        <v>70.099999999999994</v>
      </c>
      <c r="E41" s="72"/>
    </row>
    <row r="42" spans="1:5" ht="17">
      <c r="A42" s="49"/>
      <c r="B42" s="13" t="s">
        <v>36</v>
      </c>
      <c r="C42" s="72">
        <v>94.2</v>
      </c>
      <c r="D42" s="72">
        <v>56.7</v>
      </c>
      <c r="E42" s="72"/>
    </row>
    <row r="43" spans="1:5" ht="17">
      <c r="A43" s="49"/>
      <c r="B43" s="13" t="s">
        <v>37</v>
      </c>
      <c r="C43" s="72">
        <v>10.7</v>
      </c>
      <c r="D43" s="72">
        <v>4.7</v>
      </c>
      <c r="E43" s="72"/>
    </row>
    <row r="44" spans="1:5" ht="17">
      <c r="A44" s="49"/>
      <c r="B44" s="13" t="s">
        <v>38</v>
      </c>
      <c r="C44" s="72">
        <v>0.3</v>
      </c>
      <c r="D44" s="72">
        <v>0.3</v>
      </c>
      <c r="E44" s="72"/>
    </row>
    <row r="45" spans="1:5" ht="17">
      <c r="A45" s="49"/>
      <c r="B45" s="13" t="s">
        <v>39</v>
      </c>
      <c r="C45" s="72">
        <v>4.8</v>
      </c>
      <c r="D45" s="72">
        <v>2.5</v>
      </c>
      <c r="E45" s="72"/>
    </row>
    <row r="46" spans="1:5" ht="19">
      <c r="A46" s="49"/>
      <c r="B46" s="13" t="s">
        <v>40</v>
      </c>
      <c r="C46" s="72">
        <v>46.9</v>
      </c>
      <c r="D46" s="72">
        <v>25.9</v>
      </c>
      <c r="E46" s="72"/>
    </row>
    <row r="47" spans="1:5" ht="19">
      <c r="A47" s="49"/>
      <c r="B47" s="13" t="s">
        <v>41</v>
      </c>
      <c r="C47" s="72">
        <v>30.4</v>
      </c>
      <c r="D47" s="72">
        <v>18.399999999999999</v>
      </c>
      <c r="E47" s="72"/>
    </row>
    <row r="48" spans="1:5" ht="19">
      <c r="A48" s="49"/>
      <c r="B48" s="13" t="s">
        <v>42</v>
      </c>
      <c r="C48" s="72">
        <v>3.4</v>
      </c>
      <c r="D48" s="72">
        <v>1.5</v>
      </c>
      <c r="E48" s="72"/>
    </row>
    <row r="49" spans="1:5" ht="19">
      <c r="A49" s="49"/>
      <c r="B49" s="13" t="s">
        <v>43</v>
      </c>
      <c r="C49" s="72">
        <v>0.3</v>
      </c>
      <c r="D49" s="72">
        <v>0.3</v>
      </c>
      <c r="E49" s="72"/>
    </row>
    <row r="50" spans="1:5" ht="20" thickBot="1">
      <c r="A50" s="52"/>
      <c r="B50" s="53" t="s">
        <v>44</v>
      </c>
      <c r="C50" s="73">
        <v>4.9000000000000004</v>
      </c>
      <c r="D50" s="73">
        <v>2.6</v>
      </c>
      <c r="E50" s="73"/>
    </row>
    <row r="51" spans="1:5" ht="17">
      <c r="A51" s="47" t="s">
        <v>182</v>
      </c>
      <c r="B51" s="48" t="s">
        <v>30</v>
      </c>
      <c r="C51" s="99">
        <v>162.80000000000001</v>
      </c>
      <c r="D51" s="99">
        <v>92</v>
      </c>
      <c r="E51" s="99"/>
    </row>
    <row r="52" spans="1:5" ht="17">
      <c r="A52" s="49"/>
      <c r="B52" s="13" t="s">
        <v>31</v>
      </c>
      <c r="C52" s="72">
        <v>88.2</v>
      </c>
      <c r="D52" s="72">
        <v>42.3</v>
      </c>
      <c r="E52" s="72"/>
    </row>
    <row r="53" spans="1:5" ht="17">
      <c r="A53" s="49"/>
      <c r="B53" s="13" t="s">
        <v>32</v>
      </c>
      <c r="C53" s="72">
        <v>17.600000000000001</v>
      </c>
      <c r="D53" s="72">
        <v>17.399999999999999</v>
      </c>
      <c r="E53" s="72"/>
    </row>
    <row r="54" spans="1:5" ht="17">
      <c r="A54" s="49"/>
      <c r="B54" s="13" t="s">
        <v>33</v>
      </c>
      <c r="C54" s="72">
        <v>0</v>
      </c>
      <c r="D54" s="72"/>
      <c r="E54" s="72"/>
    </row>
    <row r="55" spans="1:5" ht="17">
      <c r="A55" s="49"/>
      <c r="B55" s="13" t="s">
        <v>34</v>
      </c>
      <c r="C55" s="72">
        <v>25.1</v>
      </c>
      <c r="D55" s="72">
        <v>10</v>
      </c>
      <c r="E55" s="72"/>
    </row>
    <row r="56" spans="1:5" ht="17">
      <c r="A56" s="49"/>
      <c r="B56" s="13" t="s">
        <v>35</v>
      </c>
      <c r="C56" s="72">
        <v>118.8</v>
      </c>
      <c r="D56" s="72">
        <v>68</v>
      </c>
      <c r="E56" s="72"/>
    </row>
    <row r="57" spans="1:5" ht="17">
      <c r="A57" s="49"/>
      <c r="B57" s="13" t="s">
        <v>36</v>
      </c>
      <c r="C57" s="72">
        <v>80.2</v>
      </c>
      <c r="D57" s="72">
        <v>38.5</v>
      </c>
      <c r="E57" s="72"/>
    </row>
    <row r="58" spans="1:5" ht="17">
      <c r="A58" s="49"/>
      <c r="B58" s="13" t="s">
        <v>37</v>
      </c>
      <c r="C58" s="72">
        <v>14.1</v>
      </c>
      <c r="D58" s="72">
        <v>13.9</v>
      </c>
      <c r="E58" s="72"/>
    </row>
    <row r="59" spans="1:5" ht="17">
      <c r="A59" s="49"/>
      <c r="B59" s="13" t="s">
        <v>38</v>
      </c>
      <c r="C59" s="72">
        <v>0</v>
      </c>
      <c r="D59" s="72"/>
      <c r="E59" s="72"/>
    </row>
    <row r="60" spans="1:5" ht="17">
      <c r="A60" s="49"/>
      <c r="B60" s="13" t="s">
        <v>39</v>
      </c>
      <c r="C60" s="72">
        <v>7.9</v>
      </c>
      <c r="D60" s="72">
        <v>3.1</v>
      </c>
      <c r="E60" s="72"/>
    </row>
    <row r="61" spans="1:5" ht="19">
      <c r="A61" s="49"/>
      <c r="B61" s="13" t="s">
        <v>40</v>
      </c>
      <c r="C61" s="72">
        <v>48.1</v>
      </c>
      <c r="D61" s="72">
        <v>26.9</v>
      </c>
      <c r="E61" s="72"/>
    </row>
    <row r="62" spans="1:5" ht="19">
      <c r="A62" s="49"/>
      <c r="B62" s="13" t="s">
        <v>41</v>
      </c>
      <c r="C62" s="72">
        <v>25.7</v>
      </c>
      <c r="D62" s="72">
        <v>12.3</v>
      </c>
      <c r="E62" s="72"/>
    </row>
    <row r="63" spans="1:5" ht="19">
      <c r="A63" s="49"/>
      <c r="B63" s="13" t="s">
        <v>42</v>
      </c>
      <c r="C63" s="72">
        <v>5.2</v>
      </c>
      <c r="D63" s="72">
        <v>5.0999999999999996</v>
      </c>
      <c r="E63" s="72"/>
    </row>
    <row r="64" spans="1:5" ht="19">
      <c r="A64" s="49"/>
      <c r="B64" s="13" t="s">
        <v>43</v>
      </c>
      <c r="C64" s="72">
        <v>0</v>
      </c>
      <c r="D64" s="72"/>
      <c r="E64" s="72"/>
    </row>
    <row r="65" spans="1:5" ht="20" thickBot="1">
      <c r="A65" s="50"/>
      <c r="B65" s="51" t="s">
        <v>44</v>
      </c>
      <c r="C65" s="73">
        <v>7.9</v>
      </c>
      <c r="D65" s="73">
        <v>3.2</v>
      </c>
      <c r="E65" s="73"/>
    </row>
    <row r="66" spans="1:5" ht="17">
      <c r="A66" s="54" t="s">
        <v>183</v>
      </c>
      <c r="B66" s="45" t="s">
        <v>30</v>
      </c>
      <c r="C66" s="72">
        <v>111.9</v>
      </c>
      <c r="D66" s="72">
        <v>76.3</v>
      </c>
      <c r="E66" s="72"/>
    </row>
    <row r="67" spans="1:5" ht="17">
      <c r="A67" s="49"/>
      <c r="B67" s="13" t="s">
        <v>31</v>
      </c>
      <c r="C67" s="72">
        <v>59.5</v>
      </c>
      <c r="D67" s="72">
        <v>52.6</v>
      </c>
      <c r="E67" s="72"/>
    </row>
    <row r="68" spans="1:5" ht="17">
      <c r="A68" s="49"/>
      <c r="B68" s="13" t="s">
        <v>32</v>
      </c>
      <c r="C68" s="72">
        <v>14.6</v>
      </c>
      <c r="D68" s="72">
        <v>10.6</v>
      </c>
      <c r="E68" s="72"/>
    </row>
    <row r="69" spans="1:5" ht="17">
      <c r="A69" s="49"/>
      <c r="B69" s="13" t="s">
        <v>33</v>
      </c>
      <c r="C69" s="72">
        <v>0.7</v>
      </c>
      <c r="D69" s="72">
        <v>0.7</v>
      </c>
      <c r="E69" s="72"/>
    </row>
    <row r="70" spans="1:5" ht="17">
      <c r="A70" s="49"/>
      <c r="B70" s="13" t="s">
        <v>34</v>
      </c>
      <c r="C70" s="72">
        <v>17.5</v>
      </c>
      <c r="D70" s="72">
        <v>2.7</v>
      </c>
      <c r="E70" s="72"/>
    </row>
    <row r="71" spans="1:5" ht="17">
      <c r="A71" s="49"/>
      <c r="B71" s="13" t="s">
        <v>35</v>
      </c>
      <c r="C71" s="72">
        <v>80.900000000000006</v>
      </c>
      <c r="D71" s="72">
        <v>62.5</v>
      </c>
      <c r="E71" s="72"/>
    </row>
    <row r="72" spans="1:5" ht="17">
      <c r="A72" s="49"/>
      <c r="B72" s="13" t="s">
        <v>36</v>
      </c>
      <c r="C72" s="72">
        <v>54.1</v>
      </c>
      <c r="D72" s="72">
        <v>47.8</v>
      </c>
      <c r="E72" s="72"/>
    </row>
    <row r="73" spans="1:5" ht="17">
      <c r="A73" s="49"/>
      <c r="B73" s="13" t="s">
        <v>37</v>
      </c>
      <c r="C73" s="72">
        <v>12.7</v>
      </c>
      <c r="D73" s="72">
        <v>9.1</v>
      </c>
      <c r="E73" s="72"/>
    </row>
    <row r="74" spans="1:5" ht="17">
      <c r="A74" s="49"/>
      <c r="B74" s="13" t="s">
        <v>38</v>
      </c>
      <c r="C74" s="72">
        <v>0.2</v>
      </c>
      <c r="D74" s="72">
        <v>0.2</v>
      </c>
      <c r="E74" s="72"/>
    </row>
    <row r="75" spans="1:5" ht="17">
      <c r="A75" s="49"/>
      <c r="B75" s="13" t="s">
        <v>39</v>
      </c>
      <c r="C75" s="72">
        <v>5.5</v>
      </c>
      <c r="D75" s="72">
        <v>0.8</v>
      </c>
      <c r="E75" s="72"/>
    </row>
    <row r="76" spans="1:5" ht="19">
      <c r="A76" s="49"/>
      <c r="B76" s="13" t="s">
        <v>40</v>
      </c>
      <c r="C76" s="72">
        <v>33.5</v>
      </c>
      <c r="D76" s="72">
        <v>22.5</v>
      </c>
      <c r="E76" s="72"/>
    </row>
    <row r="77" spans="1:5" ht="19">
      <c r="A77" s="49"/>
      <c r="B77" s="13" t="s">
        <v>41</v>
      </c>
      <c r="C77" s="72">
        <v>17.3</v>
      </c>
      <c r="D77" s="72">
        <v>15.3</v>
      </c>
      <c r="E77" s="72"/>
    </row>
    <row r="78" spans="1:5" ht="19">
      <c r="A78" s="49"/>
      <c r="B78" s="13" t="s">
        <v>42</v>
      </c>
      <c r="C78" s="72">
        <v>4.3</v>
      </c>
      <c r="D78" s="72">
        <v>3.1</v>
      </c>
      <c r="E78" s="72"/>
    </row>
    <row r="79" spans="1:5" ht="19">
      <c r="A79" s="49"/>
      <c r="B79" s="13" t="s">
        <v>43</v>
      </c>
      <c r="C79" s="72">
        <v>0.2</v>
      </c>
      <c r="D79" s="72">
        <v>0.2</v>
      </c>
      <c r="E79" s="72"/>
    </row>
    <row r="80" spans="1:5" ht="20" thickBot="1">
      <c r="A80" s="52"/>
      <c r="B80" s="53" t="s">
        <v>44</v>
      </c>
      <c r="C80" s="73">
        <v>5.5</v>
      </c>
      <c r="D80" s="73">
        <v>0.9</v>
      </c>
      <c r="E80" s="73"/>
    </row>
    <row r="81" spans="1:5" ht="17">
      <c r="A81" s="47" t="s">
        <v>184</v>
      </c>
      <c r="B81" s="48" t="s">
        <v>30</v>
      </c>
      <c r="C81" s="99">
        <v>179.6</v>
      </c>
      <c r="D81" s="99">
        <v>98.3</v>
      </c>
      <c r="E81" s="99"/>
    </row>
    <row r="82" spans="1:5" ht="17">
      <c r="A82" s="49"/>
      <c r="B82" s="13" t="s">
        <v>31</v>
      </c>
      <c r="C82" s="72">
        <v>98.7</v>
      </c>
      <c r="D82" s="72">
        <v>57.2</v>
      </c>
      <c r="E82" s="72"/>
    </row>
    <row r="83" spans="1:5" ht="17">
      <c r="A83" s="49"/>
      <c r="B83" s="13" t="s">
        <v>32</v>
      </c>
      <c r="C83" s="72">
        <v>18.3</v>
      </c>
      <c r="D83" s="72">
        <v>13.6</v>
      </c>
      <c r="E83" s="72"/>
    </row>
    <row r="84" spans="1:5" ht="17">
      <c r="A84" s="49"/>
      <c r="B84" s="13" t="s">
        <v>33</v>
      </c>
      <c r="C84" s="72">
        <v>3.4</v>
      </c>
      <c r="D84" s="72">
        <v>3.4</v>
      </c>
      <c r="E84" s="72"/>
    </row>
    <row r="85" spans="1:5" ht="17">
      <c r="A85" s="49"/>
      <c r="B85" s="13" t="s">
        <v>34</v>
      </c>
      <c r="C85" s="72">
        <v>17.600000000000001</v>
      </c>
      <c r="D85" s="72">
        <v>7.6</v>
      </c>
      <c r="E85" s="72"/>
    </row>
    <row r="86" spans="1:5" ht="17">
      <c r="A86" s="49"/>
      <c r="B86" s="13" t="s">
        <v>35</v>
      </c>
      <c r="C86" s="72">
        <v>131</v>
      </c>
      <c r="D86" s="72">
        <v>77.900000000000006</v>
      </c>
      <c r="E86" s="72"/>
    </row>
    <row r="87" spans="1:5" ht="17">
      <c r="A87" s="49"/>
      <c r="B87" s="13" t="s">
        <v>36</v>
      </c>
      <c r="C87" s="72">
        <v>89.7</v>
      </c>
      <c r="D87" s="72">
        <v>52</v>
      </c>
      <c r="E87" s="72"/>
    </row>
    <row r="88" spans="1:5" ht="17">
      <c r="A88" s="49"/>
      <c r="B88" s="13" t="s">
        <v>37</v>
      </c>
      <c r="C88" s="72">
        <v>16.7</v>
      </c>
      <c r="D88" s="72">
        <v>12.4</v>
      </c>
      <c r="E88" s="72"/>
    </row>
    <row r="89" spans="1:5" ht="17">
      <c r="A89" s="49"/>
      <c r="B89" s="13" t="s">
        <v>38</v>
      </c>
      <c r="C89" s="72">
        <v>1.1000000000000001</v>
      </c>
      <c r="D89" s="72">
        <v>1.1000000000000001</v>
      </c>
      <c r="E89" s="72"/>
    </row>
    <row r="90" spans="1:5" ht="17">
      <c r="A90" s="49"/>
      <c r="B90" s="13" t="s">
        <v>39</v>
      </c>
      <c r="C90" s="72">
        <v>5.5</v>
      </c>
      <c r="D90" s="72">
        <v>2.4</v>
      </c>
      <c r="E90" s="72"/>
    </row>
    <row r="91" spans="1:5" ht="19">
      <c r="A91" s="49"/>
      <c r="B91" s="13" t="s">
        <v>40</v>
      </c>
      <c r="C91" s="72">
        <v>53</v>
      </c>
      <c r="D91" s="72">
        <v>20.8</v>
      </c>
      <c r="E91" s="72"/>
    </row>
    <row r="92" spans="1:5" ht="19">
      <c r="A92" s="49"/>
      <c r="B92" s="13" t="s">
        <v>41</v>
      </c>
      <c r="C92" s="72">
        <v>28.7</v>
      </c>
      <c r="D92" s="72">
        <v>9.3000000000000007</v>
      </c>
      <c r="E92" s="72"/>
    </row>
    <row r="93" spans="1:5" ht="19">
      <c r="A93" s="49"/>
      <c r="B93" s="13" t="s">
        <v>42</v>
      </c>
      <c r="C93" s="72">
        <v>5.3</v>
      </c>
      <c r="D93" s="72">
        <v>4</v>
      </c>
      <c r="E93" s="72"/>
    </row>
    <row r="94" spans="1:5" ht="19">
      <c r="A94" s="49"/>
      <c r="B94" s="13" t="s">
        <v>43</v>
      </c>
      <c r="C94" s="72">
        <v>1.1000000000000001</v>
      </c>
      <c r="D94" s="72">
        <v>1.1000000000000001</v>
      </c>
      <c r="E94" s="72"/>
    </row>
    <row r="95" spans="1:5" ht="20" thickBot="1">
      <c r="A95" s="50"/>
      <c r="B95" s="51" t="s">
        <v>44</v>
      </c>
      <c r="C95" s="73">
        <v>5.6</v>
      </c>
      <c r="D95" s="73">
        <v>2.4</v>
      </c>
      <c r="E95" s="73"/>
    </row>
    <row r="96" spans="1:5" ht="17">
      <c r="A96" s="54" t="s">
        <v>185</v>
      </c>
      <c r="B96" s="45" t="s">
        <v>30</v>
      </c>
      <c r="C96" s="72">
        <v>175.6</v>
      </c>
      <c r="D96" s="72">
        <v>87.4</v>
      </c>
      <c r="E96" s="72"/>
    </row>
    <row r="97" spans="1:5" ht="17">
      <c r="A97" s="49"/>
      <c r="B97" s="13" t="s">
        <v>31</v>
      </c>
      <c r="C97" s="72">
        <v>112</v>
      </c>
      <c r="D97" s="72">
        <v>71.8</v>
      </c>
      <c r="E97" s="72"/>
    </row>
    <row r="98" spans="1:5" ht="17">
      <c r="A98" s="49"/>
      <c r="B98" s="13" t="s">
        <v>32</v>
      </c>
      <c r="C98" s="72">
        <v>9.6</v>
      </c>
      <c r="D98" s="72">
        <v>1.3</v>
      </c>
      <c r="E98" s="72"/>
    </row>
    <row r="99" spans="1:5" ht="17">
      <c r="A99" s="49"/>
      <c r="B99" s="13" t="s">
        <v>33</v>
      </c>
      <c r="C99" s="72">
        <v>1.1000000000000001</v>
      </c>
      <c r="D99" s="72">
        <v>1.1000000000000001</v>
      </c>
      <c r="E99" s="72"/>
    </row>
    <row r="100" spans="1:5" ht="17">
      <c r="A100" s="49"/>
      <c r="B100" s="13" t="s">
        <v>34</v>
      </c>
      <c r="C100" s="72">
        <v>19</v>
      </c>
      <c r="D100" s="72">
        <v>1.9</v>
      </c>
      <c r="E100" s="72"/>
    </row>
    <row r="101" spans="1:5" ht="17">
      <c r="A101" s="49"/>
      <c r="B101" s="13" t="s">
        <v>35</v>
      </c>
      <c r="C101" s="72">
        <v>128.19999999999999</v>
      </c>
      <c r="D101" s="72">
        <v>74.599999999999994</v>
      </c>
      <c r="E101" s="72"/>
    </row>
    <row r="102" spans="1:5" ht="17">
      <c r="A102" s="49"/>
      <c r="B102" s="13" t="s">
        <v>36</v>
      </c>
      <c r="C102" s="72" t="s">
        <v>261</v>
      </c>
      <c r="D102" s="72">
        <v>65.3</v>
      </c>
      <c r="E102" s="72"/>
    </row>
    <row r="103" spans="1:5" ht="17">
      <c r="A103" s="49"/>
      <c r="B103" s="13" t="s">
        <v>37</v>
      </c>
      <c r="C103" s="72">
        <v>3</v>
      </c>
      <c r="D103" s="72">
        <v>0.4</v>
      </c>
      <c r="E103" s="72"/>
    </row>
    <row r="104" spans="1:5" ht="17">
      <c r="A104" s="49"/>
      <c r="B104" s="13" t="s">
        <v>38</v>
      </c>
      <c r="C104" s="72">
        <v>0.3</v>
      </c>
      <c r="D104" s="72">
        <v>0.3</v>
      </c>
      <c r="E104" s="72"/>
    </row>
    <row r="105" spans="1:5" ht="17">
      <c r="A105" s="49"/>
      <c r="B105" s="13" t="s">
        <v>39</v>
      </c>
      <c r="C105" s="72">
        <v>5.9</v>
      </c>
      <c r="D105" s="72">
        <v>0.6</v>
      </c>
      <c r="E105" s="72"/>
    </row>
    <row r="106" spans="1:5" ht="19">
      <c r="A106" s="49"/>
      <c r="B106" s="13" t="s">
        <v>40</v>
      </c>
      <c r="C106" s="72">
        <v>38.9</v>
      </c>
      <c r="D106" s="72">
        <v>16.899999999999999</v>
      </c>
      <c r="E106" s="72"/>
    </row>
    <row r="107" spans="1:5" ht="19">
      <c r="A107" s="49"/>
      <c r="B107" s="13" t="s">
        <v>41</v>
      </c>
      <c r="C107" s="72">
        <v>20.3</v>
      </c>
      <c r="D107" s="72">
        <v>13</v>
      </c>
      <c r="E107" s="72"/>
    </row>
    <row r="108" spans="1:5" ht="19">
      <c r="A108" s="49"/>
      <c r="B108" s="13" t="s">
        <v>42</v>
      </c>
      <c r="C108" s="72">
        <v>3</v>
      </c>
      <c r="D108" s="72">
        <v>0.4</v>
      </c>
      <c r="E108" s="72"/>
    </row>
    <row r="109" spans="1:5" ht="19">
      <c r="A109" s="49"/>
      <c r="B109" s="13" t="s">
        <v>43</v>
      </c>
      <c r="C109" s="72">
        <v>0.3</v>
      </c>
      <c r="D109" s="72">
        <v>0.3</v>
      </c>
      <c r="E109" s="72"/>
    </row>
    <row r="110" spans="1:5" ht="20" thickBot="1">
      <c r="A110" s="52"/>
      <c r="B110" s="53" t="s">
        <v>44</v>
      </c>
      <c r="C110" s="73">
        <v>6</v>
      </c>
      <c r="D110" s="73">
        <v>0.6</v>
      </c>
      <c r="E110" s="73"/>
    </row>
    <row r="111" spans="1:5" ht="17">
      <c r="A111" s="47" t="s">
        <v>186</v>
      </c>
      <c r="B111" s="48" t="s">
        <v>30</v>
      </c>
      <c r="C111" s="99">
        <v>86.7</v>
      </c>
      <c r="D111" s="99">
        <v>40.200000000000003</v>
      </c>
      <c r="E111" s="99"/>
    </row>
    <row r="112" spans="1:5" ht="17">
      <c r="A112" s="49"/>
      <c r="B112" s="13" t="s">
        <v>31</v>
      </c>
      <c r="C112" s="72">
        <v>61.9</v>
      </c>
      <c r="D112" s="72">
        <v>26.1</v>
      </c>
      <c r="E112" s="72"/>
    </row>
    <row r="113" spans="1:5" ht="17">
      <c r="A113" s="49"/>
      <c r="B113" s="13" t="s">
        <v>32</v>
      </c>
      <c r="C113" s="72">
        <v>5.9</v>
      </c>
      <c r="D113" s="72">
        <v>3</v>
      </c>
      <c r="E113" s="72"/>
    </row>
    <row r="114" spans="1:5" ht="17">
      <c r="A114" s="49"/>
      <c r="B114" s="13" t="s">
        <v>33</v>
      </c>
      <c r="C114" s="72">
        <v>0</v>
      </c>
      <c r="D114" s="72"/>
      <c r="E114" s="72"/>
    </row>
    <row r="115" spans="1:5" ht="17">
      <c r="A115" s="49"/>
      <c r="B115" s="13" t="s">
        <v>34</v>
      </c>
      <c r="C115" s="72">
        <v>8.6999999999999993</v>
      </c>
      <c r="D115" s="72">
        <v>8.6999999999999993</v>
      </c>
      <c r="E115" s="72"/>
    </row>
    <row r="116" spans="1:5" ht="17">
      <c r="A116" s="49"/>
      <c r="B116" s="13" t="s">
        <v>35</v>
      </c>
      <c r="C116" s="72">
        <v>68.900000000000006</v>
      </c>
      <c r="D116" s="72">
        <v>31</v>
      </c>
      <c r="E116" s="72"/>
    </row>
    <row r="117" spans="1:5" ht="17">
      <c r="A117" s="49"/>
      <c r="B117" s="13" t="s">
        <v>36</v>
      </c>
      <c r="C117" s="72">
        <v>56.3</v>
      </c>
      <c r="D117" s="72">
        <v>23.7</v>
      </c>
      <c r="E117" s="72"/>
    </row>
    <row r="118" spans="1:5" ht="17">
      <c r="A118" s="49"/>
      <c r="B118" s="13" t="s">
        <v>37</v>
      </c>
      <c r="C118" s="72">
        <v>5.3</v>
      </c>
      <c r="D118" s="72">
        <v>2.8</v>
      </c>
      <c r="E118" s="72"/>
    </row>
    <row r="119" spans="1:5" ht="17">
      <c r="A119" s="49"/>
      <c r="B119" s="13" t="s">
        <v>38</v>
      </c>
      <c r="C119" s="72"/>
      <c r="D119" s="72"/>
      <c r="E119" s="72"/>
    </row>
    <row r="120" spans="1:5" ht="17">
      <c r="A120" s="49"/>
      <c r="B120" s="13" t="s">
        <v>39</v>
      </c>
      <c r="C120" s="72">
        <v>2.7</v>
      </c>
      <c r="D120" s="72">
        <v>2.7</v>
      </c>
      <c r="E120" s="72"/>
    </row>
    <row r="121" spans="1:5" ht="19">
      <c r="A121" s="49"/>
      <c r="B121" s="13" t="s">
        <v>40</v>
      </c>
      <c r="C121" s="72">
        <v>25.6</v>
      </c>
      <c r="D121" s="72">
        <v>8.9</v>
      </c>
      <c r="E121" s="72"/>
    </row>
    <row r="122" spans="1:5" ht="19">
      <c r="A122" s="49"/>
      <c r="B122" s="13" t="s">
        <v>41</v>
      </c>
      <c r="C122" s="72">
        <v>18</v>
      </c>
      <c r="D122" s="72">
        <v>4.7</v>
      </c>
      <c r="E122" s="72"/>
    </row>
    <row r="123" spans="1:5" ht="19">
      <c r="A123" s="49"/>
      <c r="B123" s="13" t="s">
        <v>42</v>
      </c>
      <c r="C123" s="72">
        <v>1.7</v>
      </c>
      <c r="D123" s="72">
        <v>0.9</v>
      </c>
      <c r="E123" s="72"/>
    </row>
    <row r="124" spans="1:5" ht="19">
      <c r="A124" s="49"/>
      <c r="B124" s="13" t="s">
        <v>43</v>
      </c>
      <c r="C124" s="72"/>
      <c r="D124" s="72"/>
      <c r="E124" s="72"/>
    </row>
    <row r="125" spans="1:5" ht="20" thickBot="1">
      <c r="A125" s="50"/>
      <c r="B125" s="51" t="s">
        <v>44</v>
      </c>
      <c r="C125" s="73">
        <v>2.7</v>
      </c>
      <c r="D125" s="73">
        <v>2.7</v>
      </c>
      <c r="E125" s="73"/>
    </row>
    <row r="126" spans="1:5" ht="17">
      <c r="A126" s="47" t="s">
        <v>262</v>
      </c>
      <c r="B126" s="48" t="s">
        <v>30</v>
      </c>
      <c r="C126" s="104">
        <v>149.79</v>
      </c>
      <c r="D126" s="104">
        <v>24.47</v>
      </c>
      <c r="E126" s="104">
        <v>59.85</v>
      </c>
    </row>
    <row r="127" spans="1:5" ht="17">
      <c r="A127" s="49"/>
      <c r="B127" s="13" t="s">
        <v>31</v>
      </c>
      <c r="C127" s="105">
        <v>102.32</v>
      </c>
      <c r="D127" s="105">
        <v>6.47</v>
      </c>
      <c r="E127" s="105">
        <v>40.19</v>
      </c>
    </row>
    <row r="128" spans="1:5" ht="17">
      <c r="A128" s="49"/>
      <c r="B128" s="13" t="s">
        <v>32</v>
      </c>
      <c r="C128" s="105">
        <v>6.32</v>
      </c>
      <c r="D128" s="105">
        <v>1.92</v>
      </c>
      <c r="E128" s="105">
        <v>2.85</v>
      </c>
    </row>
    <row r="129" spans="1:5" ht="17">
      <c r="A129" s="49"/>
      <c r="B129" s="13" t="s">
        <v>33</v>
      </c>
      <c r="C129" s="105">
        <v>2.08</v>
      </c>
      <c r="D129" s="105">
        <v>1.1299999999999999</v>
      </c>
      <c r="E129" s="105">
        <v>1.86</v>
      </c>
    </row>
    <row r="130" spans="1:5" ht="17">
      <c r="A130" s="49"/>
      <c r="B130" s="13" t="s">
        <v>34</v>
      </c>
      <c r="C130" s="105">
        <v>39.07</v>
      </c>
      <c r="D130" s="105">
        <v>14.95</v>
      </c>
      <c r="E130" s="105">
        <v>14.95</v>
      </c>
    </row>
    <row r="131" spans="1:5" ht="17">
      <c r="A131" s="49"/>
      <c r="B131" s="13" t="s">
        <v>35</v>
      </c>
      <c r="C131" s="105">
        <v>119.32</v>
      </c>
      <c r="D131" s="105">
        <v>15.16</v>
      </c>
      <c r="E131" s="105">
        <v>49.72</v>
      </c>
    </row>
    <row r="132" spans="1:5" ht="17">
      <c r="A132" s="49"/>
      <c r="B132" s="13" t="s">
        <v>36</v>
      </c>
      <c r="C132" s="105">
        <v>89.91</v>
      </c>
      <c r="D132" s="105">
        <v>4.01</v>
      </c>
      <c r="E132" s="105">
        <v>36.71</v>
      </c>
    </row>
    <row r="133" spans="1:5" ht="17">
      <c r="A133" s="49"/>
      <c r="B133" s="13" t="s">
        <v>37</v>
      </c>
      <c r="C133" s="105">
        <v>3.92</v>
      </c>
      <c r="D133" s="105">
        <v>1.19</v>
      </c>
      <c r="E133" s="105">
        <v>2.6</v>
      </c>
    </row>
    <row r="134" spans="1:5" ht="17">
      <c r="A134" s="49"/>
      <c r="B134" s="13" t="s">
        <v>38</v>
      </c>
      <c r="C134" s="105">
        <v>1.29</v>
      </c>
      <c r="D134" s="105">
        <v>0.7</v>
      </c>
      <c r="E134" s="105">
        <v>1.1499999999999999</v>
      </c>
    </row>
    <row r="135" spans="1:5" ht="17">
      <c r="A135" s="49"/>
      <c r="B135" s="13" t="s">
        <v>39</v>
      </c>
      <c r="C135" s="105">
        <v>24.21</v>
      </c>
      <c r="D135" s="105">
        <v>9.26</v>
      </c>
      <c r="E135" s="105">
        <v>9.26</v>
      </c>
    </row>
    <row r="136" spans="1:5" ht="19">
      <c r="A136" s="49"/>
      <c r="B136" s="13" t="s">
        <v>40</v>
      </c>
      <c r="C136" s="105">
        <v>33.840000000000003</v>
      </c>
      <c r="D136" s="105">
        <v>3.56</v>
      </c>
      <c r="E136" s="105">
        <v>11.1</v>
      </c>
    </row>
    <row r="137" spans="1:5" ht="19">
      <c r="A137" s="49"/>
      <c r="B137" s="13" t="s">
        <v>41</v>
      </c>
      <c r="C137" s="105">
        <v>26.93</v>
      </c>
      <c r="D137" s="105">
        <v>0.94</v>
      </c>
      <c r="E137" s="105">
        <v>8.08</v>
      </c>
    </row>
    <row r="138" spans="1:5" ht="19">
      <c r="A138" s="49"/>
      <c r="B138" s="13" t="s">
        <v>42</v>
      </c>
      <c r="C138" s="105">
        <v>0.92</v>
      </c>
      <c r="D138" s="105">
        <v>0.28000000000000003</v>
      </c>
      <c r="E138" s="105">
        <v>0.56999999999999995</v>
      </c>
    </row>
    <row r="139" spans="1:5" ht="19">
      <c r="A139" s="49"/>
      <c r="B139" s="13" t="s">
        <v>43</v>
      </c>
      <c r="C139" s="105">
        <v>0.3</v>
      </c>
      <c r="D139" s="105">
        <v>0.16</v>
      </c>
      <c r="E139" s="105">
        <v>0.27</v>
      </c>
    </row>
    <row r="140" spans="1:5" ht="20" thickBot="1">
      <c r="A140" s="50"/>
      <c r="B140" s="51" t="s">
        <v>44</v>
      </c>
      <c r="C140" s="106">
        <v>5.68</v>
      </c>
      <c r="D140" s="106">
        <v>2.1800000000000002</v>
      </c>
      <c r="E140" s="106">
        <v>2.1800000000000002</v>
      </c>
    </row>
    <row r="141" spans="1:5" ht="17">
      <c r="A141" s="47" t="s">
        <v>263</v>
      </c>
      <c r="B141" s="48" t="s">
        <v>30</v>
      </c>
      <c r="C141" s="104">
        <v>131.16</v>
      </c>
      <c r="D141" s="104">
        <v>45.96</v>
      </c>
      <c r="E141" s="104">
        <v>77.569999999999993</v>
      </c>
    </row>
    <row r="142" spans="1:5" ht="17">
      <c r="A142" s="49"/>
      <c r="B142" s="13" t="s">
        <v>31</v>
      </c>
      <c r="C142" s="105">
        <v>48.41</v>
      </c>
      <c r="D142" s="105">
        <v>7.29</v>
      </c>
      <c r="E142" s="105">
        <v>22.77</v>
      </c>
    </row>
    <row r="143" spans="1:5" ht="17">
      <c r="A143" s="49"/>
      <c r="B143" s="13" t="s">
        <v>32</v>
      </c>
      <c r="C143" s="105">
        <v>17.89</v>
      </c>
      <c r="D143" s="105">
        <v>6.01</v>
      </c>
      <c r="E143" s="105">
        <v>14.75</v>
      </c>
    </row>
    <row r="144" spans="1:5" ht="17">
      <c r="A144" s="49"/>
      <c r="B144" s="13" t="s">
        <v>33</v>
      </c>
      <c r="C144" s="105">
        <v>15.48</v>
      </c>
      <c r="D144" s="105">
        <v>9.2899999999999991</v>
      </c>
      <c r="E144" s="105">
        <v>16.68</v>
      </c>
    </row>
    <row r="145" spans="1:5" ht="17">
      <c r="A145" s="49"/>
      <c r="B145" s="13" t="s">
        <v>34</v>
      </c>
      <c r="C145" s="105">
        <v>50.98</v>
      </c>
      <c r="D145" s="105">
        <v>23.37</v>
      </c>
      <c r="E145" s="105">
        <v>23.37</v>
      </c>
    </row>
    <row r="146" spans="1:5" ht="17">
      <c r="A146" s="49"/>
      <c r="B146" s="13" t="s">
        <v>35</v>
      </c>
      <c r="C146" s="105">
        <v>97.3</v>
      </c>
      <c r="D146" s="105">
        <v>25.26</v>
      </c>
      <c r="E146" s="105">
        <v>57.84</v>
      </c>
    </row>
    <row r="147" spans="1:5" ht="17">
      <c r="A147" s="49"/>
      <c r="B147" s="13" t="s">
        <v>36</v>
      </c>
      <c r="C147" s="105">
        <v>44.21</v>
      </c>
      <c r="D147" s="105">
        <v>4.5199999999999996</v>
      </c>
      <c r="E147" s="105">
        <v>22.77</v>
      </c>
    </row>
    <row r="148" spans="1:5" ht="17">
      <c r="A148" s="49"/>
      <c r="B148" s="13" t="s">
        <v>37</v>
      </c>
      <c r="C148" s="105">
        <v>12.9</v>
      </c>
      <c r="D148" s="105">
        <v>3.72</v>
      </c>
      <c r="E148" s="105">
        <v>13.47</v>
      </c>
    </row>
    <row r="149" spans="1:5" ht="17">
      <c r="A149" s="49"/>
      <c r="B149" s="13" t="s">
        <v>38</v>
      </c>
      <c r="C149" s="105">
        <v>9.59</v>
      </c>
      <c r="D149" s="105">
        <v>5.76</v>
      </c>
      <c r="E149" s="105">
        <v>10.34</v>
      </c>
    </row>
    <row r="150" spans="1:5" ht="17">
      <c r="A150" s="49"/>
      <c r="B150" s="13" t="s">
        <v>39</v>
      </c>
      <c r="C150" s="105">
        <v>36.58</v>
      </c>
      <c r="D150" s="105">
        <v>11.26</v>
      </c>
      <c r="E150" s="105">
        <v>11.26</v>
      </c>
    </row>
    <row r="151" spans="1:5" ht="19">
      <c r="A151" s="49"/>
      <c r="B151" s="13" t="s">
        <v>40</v>
      </c>
      <c r="C151" s="105">
        <v>22.12</v>
      </c>
      <c r="D151" s="105">
        <v>5.93</v>
      </c>
      <c r="E151" s="105">
        <v>13.05</v>
      </c>
    </row>
    <row r="152" spans="1:5" ht="19">
      <c r="A152" s="49"/>
      <c r="B152" s="13" t="s">
        <v>41</v>
      </c>
      <c r="C152" s="105">
        <v>9.74</v>
      </c>
      <c r="D152" s="105">
        <v>1.06</v>
      </c>
      <c r="E152" s="105">
        <v>5.01</v>
      </c>
    </row>
    <row r="153" spans="1:5" ht="19">
      <c r="A153" s="49"/>
      <c r="B153" s="13" t="s">
        <v>42</v>
      </c>
      <c r="C153" s="105">
        <v>2.95</v>
      </c>
      <c r="D153" s="105">
        <v>0.87</v>
      </c>
      <c r="E153" s="105">
        <v>2.97</v>
      </c>
    </row>
    <row r="154" spans="1:5" ht="19">
      <c r="A154" s="49"/>
      <c r="B154" s="13" t="s">
        <v>43</v>
      </c>
      <c r="C154" s="105">
        <v>2.25</v>
      </c>
      <c r="D154" s="105">
        <v>1.35</v>
      </c>
      <c r="E154" s="105">
        <v>2.4300000000000002</v>
      </c>
    </row>
    <row r="155" spans="1:5" ht="20" thickBot="1">
      <c r="A155" s="52"/>
      <c r="B155" s="53" t="s">
        <v>44</v>
      </c>
      <c r="C155" s="106">
        <v>8.59</v>
      </c>
      <c r="D155" s="106">
        <v>2.64</v>
      </c>
      <c r="E155" s="106">
        <v>2.64</v>
      </c>
    </row>
    <row r="156" spans="1:5" ht="17">
      <c r="A156" s="47" t="s">
        <v>264</v>
      </c>
      <c r="B156" s="48" t="s">
        <v>30</v>
      </c>
      <c r="C156" s="104">
        <v>166.52</v>
      </c>
      <c r="D156" s="104">
        <v>40.200000000000003</v>
      </c>
      <c r="E156" s="104">
        <v>75.010000000000005</v>
      </c>
    </row>
    <row r="157" spans="1:5" ht="17">
      <c r="A157" s="49"/>
      <c r="B157" s="13" t="s">
        <v>31</v>
      </c>
      <c r="C157" s="105">
        <v>86.42</v>
      </c>
      <c r="D157" s="105">
        <v>7.7</v>
      </c>
      <c r="E157" s="105">
        <v>30.7</v>
      </c>
    </row>
    <row r="158" spans="1:5" ht="17">
      <c r="A158" s="49"/>
      <c r="B158" s="13" t="s">
        <v>32</v>
      </c>
      <c r="C158" s="105">
        <v>9.18</v>
      </c>
      <c r="D158" s="105">
        <v>5.47</v>
      </c>
      <c r="E158" s="105">
        <v>12.88</v>
      </c>
    </row>
    <row r="159" spans="1:5" ht="17">
      <c r="A159" s="49"/>
      <c r="B159" s="13" t="s">
        <v>33</v>
      </c>
      <c r="C159" s="105">
        <v>10.11</v>
      </c>
      <c r="D159" s="105">
        <v>6.15</v>
      </c>
      <c r="E159" s="105">
        <v>10.54</v>
      </c>
    </row>
    <row r="160" spans="1:5" ht="17">
      <c r="A160" s="49"/>
      <c r="B160" s="13" t="s">
        <v>34</v>
      </c>
      <c r="C160" s="105">
        <v>60.81</v>
      </c>
      <c r="D160" s="105">
        <v>20.89</v>
      </c>
      <c r="E160" s="105">
        <v>20.89</v>
      </c>
    </row>
    <row r="161" spans="1:5" ht="17">
      <c r="A161" s="49"/>
      <c r="B161" s="13" t="s">
        <v>35</v>
      </c>
      <c r="C161" s="105">
        <v>125.57</v>
      </c>
      <c r="D161" s="105">
        <v>24.91</v>
      </c>
      <c r="E161" s="105">
        <v>59.27</v>
      </c>
    </row>
    <row r="162" spans="1:5" ht="17">
      <c r="A162" s="49"/>
      <c r="B162" s="13" t="s">
        <v>36</v>
      </c>
      <c r="C162" s="105">
        <v>75.94</v>
      </c>
      <c r="D162" s="105">
        <v>4.7699999999999996</v>
      </c>
      <c r="E162" s="105">
        <v>28.03</v>
      </c>
    </row>
    <row r="163" spans="1:5" ht="17">
      <c r="A163" s="49"/>
      <c r="B163" s="13" t="s">
        <v>37</v>
      </c>
      <c r="C163" s="105">
        <v>5.69</v>
      </c>
      <c r="D163" s="105">
        <v>3.39</v>
      </c>
      <c r="E163" s="105">
        <v>11.76</v>
      </c>
    </row>
    <row r="164" spans="1:5" ht="17">
      <c r="A164" s="49"/>
      <c r="B164" s="13" t="s">
        <v>38</v>
      </c>
      <c r="C164" s="105">
        <v>6.26</v>
      </c>
      <c r="D164" s="105">
        <v>3.81</v>
      </c>
      <c r="E164" s="105">
        <v>6.53</v>
      </c>
    </row>
    <row r="165" spans="1:5" ht="17">
      <c r="A165" s="49"/>
      <c r="B165" s="13" t="s">
        <v>39</v>
      </c>
      <c r="C165" s="105">
        <v>37.68</v>
      </c>
      <c r="D165" s="105">
        <v>12.94</v>
      </c>
      <c r="E165" s="105">
        <v>12.94</v>
      </c>
    </row>
    <row r="166" spans="1:5" ht="19">
      <c r="A166" s="49"/>
      <c r="B166" s="13" t="s">
        <v>40</v>
      </c>
      <c r="C166" s="105">
        <v>34.4</v>
      </c>
      <c r="D166" s="105">
        <v>5.85</v>
      </c>
      <c r="E166" s="105">
        <v>13.34</v>
      </c>
    </row>
    <row r="167" spans="1:5" ht="19">
      <c r="A167" s="49"/>
      <c r="B167" s="13" t="s">
        <v>41</v>
      </c>
      <c r="C167" s="105">
        <v>22.75</v>
      </c>
      <c r="D167" s="105">
        <v>1.1200000000000001</v>
      </c>
      <c r="E167" s="105">
        <v>6.17</v>
      </c>
    </row>
    <row r="168" spans="1:5" ht="19">
      <c r="A168" s="49"/>
      <c r="B168" s="13" t="s">
        <v>42</v>
      </c>
      <c r="C168" s="105">
        <v>1.34</v>
      </c>
      <c r="D168" s="105">
        <v>0.8</v>
      </c>
      <c r="E168" s="105">
        <v>2.59</v>
      </c>
    </row>
    <row r="169" spans="1:5" ht="19">
      <c r="A169" s="49"/>
      <c r="B169" s="13" t="s">
        <v>43</v>
      </c>
      <c r="C169" s="105">
        <v>1.47</v>
      </c>
      <c r="D169" s="105">
        <v>0.89</v>
      </c>
      <c r="E169" s="105">
        <v>1.53</v>
      </c>
    </row>
    <row r="170" spans="1:5" ht="20" thickBot="1">
      <c r="A170" s="52"/>
      <c r="B170" s="53" t="s">
        <v>44</v>
      </c>
      <c r="C170" s="106">
        <v>8.85</v>
      </c>
      <c r="D170" s="106">
        <v>3.04</v>
      </c>
      <c r="E170" s="106">
        <v>3.04</v>
      </c>
    </row>
    <row r="171" spans="1:5" ht="17">
      <c r="A171" s="47" t="s">
        <v>265</v>
      </c>
      <c r="B171" s="48" t="s">
        <v>30</v>
      </c>
      <c r="C171" s="104">
        <v>169.7</v>
      </c>
      <c r="D171" s="104">
        <v>37.07</v>
      </c>
      <c r="E171" s="104">
        <v>69.56</v>
      </c>
    </row>
    <row r="172" spans="1:5" ht="17">
      <c r="A172" s="49"/>
      <c r="B172" s="13" t="s">
        <v>31</v>
      </c>
      <c r="C172" s="105">
        <v>92.35</v>
      </c>
      <c r="D172" s="105">
        <v>8.3800000000000008</v>
      </c>
      <c r="E172" s="105">
        <v>30.53</v>
      </c>
    </row>
    <row r="173" spans="1:5" ht="17">
      <c r="A173" s="49"/>
      <c r="B173" s="13" t="s">
        <v>32</v>
      </c>
      <c r="C173" s="105">
        <v>5.35</v>
      </c>
      <c r="D173" s="105">
        <v>1.75</v>
      </c>
      <c r="E173" s="105">
        <v>5.35</v>
      </c>
    </row>
    <row r="174" spans="1:5" ht="17">
      <c r="A174" s="49"/>
      <c r="B174" s="13" t="s">
        <v>33</v>
      </c>
      <c r="C174" s="105">
        <v>15.83</v>
      </c>
      <c r="D174" s="105">
        <v>8.1199999999999992</v>
      </c>
      <c r="E174" s="105">
        <v>14.86</v>
      </c>
    </row>
    <row r="175" spans="1:5" ht="17">
      <c r="A175" s="49"/>
      <c r="B175" s="13" t="s">
        <v>34</v>
      </c>
      <c r="C175" s="105">
        <v>56.17</v>
      </c>
      <c r="D175" s="105">
        <v>18.82</v>
      </c>
      <c r="E175" s="105">
        <v>18.82</v>
      </c>
    </row>
    <row r="176" spans="1:5" ht="17">
      <c r="A176" s="49"/>
      <c r="B176" s="13" t="s">
        <v>35</v>
      </c>
      <c r="C176" s="105">
        <v>128.36000000000001</v>
      </c>
      <c r="D176" s="105">
        <v>22.97</v>
      </c>
      <c r="E176" s="105">
        <v>51.75</v>
      </c>
    </row>
    <row r="177" spans="1:5" ht="17">
      <c r="A177" s="49"/>
      <c r="B177" s="13" t="s">
        <v>36</v>
      </c>
      <c r="C177" s="105">
        <v>81.150000000000006</v>
      </c>
      <c r="D177" s="105">
        <v>5.19</v>
      </c>
      <c r="E177" s="105">
        <v>26.83</v>
      </c>
    </row>
    <row r="178" spans="1:5" ht="17">
      <c r="A178" s="49"/>
      <c r="B178" s="13" t="s">
        <v>37</v>
      </c>
      <c r="C178" s="105">
        <v>4.05</v>
      </c>
      <c r="D178" s="105">
        <v>1.08</v>
      </c>
      <c r="E178" s="105">
        <v>4.05</v>
      </c>
    </row>
    <row r="179" spans="1:5" ht="17">
      <c r="A179" s="49"/>
      <c r="B179" s="13" t="s">
        <v>38</v>
      </c>
      <c r="C179" s="105">
        <v>9.81</v>
      </c>
      <c r="D179" s="105">
        <v>5.03</v>
      </c>
      <c r="E179" s="105">
        <v>9.2100000000000009</v>
      </c>
    </row>
    <row r="180" spans="1:5" ht="17">
      <c r="A180" s="49"/>
      <c r="B180" s="13" t="s">
        <v>39</v>
      </c>
      <c r="C180" s="105">
        <v>34.799999999999997</v>
      </c>
      <c r="D180" s="105">
        <v>11.66</v>
      </c>
      <c r="E180" s="105">
        <v>11.66</v>
      </c>
    </row>
    <row r="181" spans="1:5" ht="19">
      <c r="A181" s="49"/>
      <c r="B181" s="13" t="s">
        <v>40</v>
      </c>
      <c r="C181" s="105">
        <v>35.74</v>
      </c>
      <c r="D181" s="105">
        <v>5.39</v>
      </c>
      <c r="E181" s="105">
        <v>14.65</v>
      </c>
    </row>
    <row r="182" spans="1:5" ht="19">
      <c r="A182" s="49"/>
      <c r="B182" s="13" t="s">
        <v>41</v>
      </c>
      <c r="C182" s="105">
        <v>24.31</v>
      </c>
      <c r="D182" s="105">
        <v>1.22</v>
      </c>
      <c r="E182" s="105">
        <v>8.0399999999999991</v>
      </c>
    </row>
    <row r="183" spans="1:5" ht="19">
      <c r="A183" s="49"/>
      <c r="B183" s="13" t="s">
        <v>42</v>
      </c>
      <c r="C183" s="105">
        <v>0.95</v>
      </c>
      <c r="D183" s="105">
        <v>0.25</v>
      </c>
      <c r="E183" s="105">
        <v>1.1100000000000001</v>
      </c>
    </row>
    <row r="184" spans="1:5" ht="19">
      <c r="A184" s="49"/>
      <c r="B184" s="13" t="s">
        <v>43</v>
      </c>
      <c r="C184" s="105">
        <v>2.2999999999999998</v>
      </c>
      <c r="D184" s="105">
        <v>1.18</v>
      </c>
      <c r="E184" s="105">
        <v>2.76</v>
      </c>
    </row>
    <row r="185" spans="1:5" ht="20" thickBot="1">
      <c r="A185" s="50"/>
      <c r="B185" s="51" t="s">
        <v>44</v>
      </c>
      <c r="C185" s="106">
        <v>8.17</v>
      </c>
      <c r="D185" s="106">
        <v>2.74</v>
      </c>
      <c r="E185" s="106">
        <v>2.74</v>
      </c>
    </row>
    <row r="186" spans="1:5" ht="17">
      <c r="A186" s="54" t="s">
        <v>266</v>
      </c>
      <c r="B186" s="45" t="s">
        <v>30</v>
      </c>
      <c r="C186" s="104">
        <v>151.66</v>
      </c>
      <c r="D186" s="104">
        <v>28.65</v>
      </c>
      <c r="E186" s="104">
        <v>62.86</v>
      </c>
    </row>
    <row r="187" spans="1:5" ht="17">
      <c r="A187" s="49"/>
      <c r="B187" s="13" t="s">
        <v>31</v>
      </c>
      <c r="C187" s="105">
        <v>103.69</v>
      </c>
      <c r="D187" s="105">
        <v>8.3000000000000007</v>
      </c>
      <c r="E187" s="105">
        <v>42.21</v>
      </c>
    </row>
    <row r="188" spans="1:5" ht="17">
      <c r="A188" s="49"/>
      <c r="B188" s="13" t="s">
        <v>32</v>
      </c>
      <c r="C188" s="105">
        <v>4.5599999999999996</v>
      </c>
      <c r="D188" s="105">
        <v>0.4</v>
      </c>
      <c r="E188" s="105">
        <v>0.59</v>
      </c>
    </row>
    <row r="189" spans="1:5" ht="17">
      <c r="A189" s="49"/>
      <c r="B189" s="13" t="s">
        <v>33</v>
      </c>
      <c r="C189" s="105">
        <v>8.01</v>
      </c>
      <c r="D189" s="105">
        <v>7.46</v>
      </c>
      <c r="E189" s="105">
        <v>7.58</v>
      </c>
    </row>
    <row r="190" spans="1:5" ht="17">
      <c r="A190" s="49"/>
      <c r="B190" s="13" t="s">
        <v>34</v>
      </c>
      <c r="C190" s="105">
        <v>35.4</v>
      </c>
      <c r="D190" s="105">
        <v>12.48</v>
      </c>
      <c r="E190" s="105">
        <v>12.48</v>
      </c>
    </row>
    <row r="191" spans="1:5" ht="17">
      <c r="A191" s="49"/>
      <c r="B191" s="13" t="s">
        <v>35</v>
      </c>
      <c r="C191" s="105">
        <v>120.83</v>
      </c>
      <c r="D191" s="105">
        <v>17.75</v>
      </c>
      <c r="E191" s="105">
        <v>51.51</v>
      </c>
    </row>
    <row r="192" spans="1:5" ht="17">
      <c r="A192" s="49"/>
      <c r="B192" s="13" t="s">
        <v>36</v>
      </c>
      <c r="C192" s="105">
        <v>91.11</v>
      </c>
      <c r="D192" s="105">
        <v>5.14</v>
      </c>
      <c r="E192" s="105">
        <v>38.54</v>
      </c>
    </row>
    <row r="193" spans="1:5" ht="17">
      <c r="A193" s="49"/>
      <c r="B193" s="13" t="s">
        <v>37</v>
      </c>
      <c r="C193" s="105">
        <v>2.83</v>
      </c>
      <c r="D193" s="105">
        <v>0.25</v>
      </c>
      <c r="E193" s="105">
        <v>0.54</v>
      </c>
    </row>
    <row r="194" spans="1:5" ht="17">
      <c r="A194" s="49"/>
      <c r="B194" s="13" t="s">
        <v>38</v>
      </c>
      <c r="C194" s="105">
        <v>4.96</v>
      </c>
      <c r="D194" s="105">
        <v>4.62</v>
      </c>
      <c r="E194" s="105">
        <v>4.7</v>
      </c>
    </row>
    <row r="195" spans="1:5" ht="17">
      <c r="A195" s="49"/>
      <c r="B195" s="13" t="s">
        <v>39</v>
      </c>
      <c r="C195" s="105">
        <v>21.93</v>
      </c>
      <c r="D195" s="105">
        <v>7.73</v>
      </c>
      <c r="E195" s="105">
        <v>7.73</v>
      </c>
    </row>
    <row r="196" spans="1:5" ht="19">
      <c r="A196" s="49"/>
      <c r="B196" s="13" t="s">
        <v>40</v>
      </c>
      <c r="C196" s="105">
        <v>33.729999999999997</v>
      </c>
      <c r="D196" s="105">
        <v>4.17</v>
      </c>
      <c r="E196" s="105">
        <v>11.53</v>
      </c>
    </row>
    <row r="197" spans="1:5" ht="19">
      <c r="A197" s="49"/>
      <c r="B197" s="13" t="s">
        <v>41</v>
      </c>
      <c r="C197" s="105">
        <v>27.3</v>
      </c>
      <c r="D197" s="105">
        <v>1.21</v>
      </c>
      <c r="E197" s="105">
        <v>8.49</v>
      </c>
    </row>
    <row r="198" spans="1:5" ht="19">
      <c r="A198" s="49"/>
      <c r="B198" s="13" t="s">
        <v>42</v>
      </c>
      <c r="C198" s="105">
        <v>0.66</v>
      </c>
      <c r="D198" s="105">
        <v>0.06</v>
      </c>
      <c r="E198" s="105">
        <v>0.12</v>
      </c>
    </row>
    <row r="199" spans="1:5" ht="19">
      <c r="A199" s="49"/>
      <c r="B199" s="13" t="s">
        <v>43</v>
      </c>
      <c r="C199" s="105">
        <v>1.17</v>
      </c>
      <c r="D199" s="105">
        <v>1.0900000000000001</v>
      </c>
      <c r="E199" s="105">
        <v>1.1000000000000001</v>
      </c>
    </row>
    <row r="200" spans="1:5" ht="20" thickBot="1">
      <c r="A200" s="52"/>
      <c r="B200" s="53" t="s">
        <v>44</v>
      </c>
      <c r="C200" s="106">
        <v>5.15</v>
      </c>
      <c r="D200" s="106">
        <v>1.82</v>
      </c>
      <c r="E200" s="106">
        <v>1.82</v>
      </c>
    </row>
    <row r="201" spans="1:5" ht="17">
      <c r="A201" s="47" t="s">
        <v>267</v>
      </c>
      <c r="B201" s="48" t="s">
        <v>30</v>
      </c>
      <c r="C201" s="104">
        <v>196.01</v>
      </c>
      <c r="D201" s="104">
        <v>44.66</v>
      </c>
      <c r="E201" s="104">
        <v>88.4</v>
      </c>
    </row>
    <row r="202" spans="1:5" ht="17">
      <c r="A202" s="49"/>
      <c r="B202" s="13" t="s">
        <v>31</v>
      </c>
      <c r="C202" s="105">
        <v>99.58</v>
      </c>
      <c r="D202" s="105">
        <v>9.7200000000000006</v>
      </c>
      <c r="E202" s="105">
        <v>43.05</v>
      </c>
    </row>
    <row r="203" spans="1:5" ht="17">
      <c r="A203" s="49"/>
      <c r="B203" s="13" t="s">
        <v>32</v>
      </c>
      <c r="C203" s="105">
        <v>11.63</v>
      </c>
      <c r="D203" s="105">
        <v>3.58</v>
      </c>
      <c r="E203" s="105">
        <v>11.63</v>
      </c>
    </row>
    <row r="204" spans="1:5" ht="17">
      <c r="A204" s="49"/>
      <c r="B204" s="13" t="s">
        <v>33</v>
      </c>
      <c r="C204" s="105">
        <v>9.3699999999999992</v>
      </c>
      <c r="D204" s="105">
        <v>7.06</v>
      </c>
      <c r="E204" s="105">
        <v>9.41</v>
      </c>
    </row>
    <row r="205" spans="1:5" ht="17">
      <c r="A205" s="49"/>
      <c r="B205" s="13" t="s">
        <v>34</v>
      </c>
      <c r="C205" s="105">
        <v>75.44</v>
      </c>
      <c r="D205" s="105">
        <v>24.31</v>
      </c>
      <c r="E205" s="105">
        <v>24.31</v>
      </c>
    </row>
    <row r="206" spans="1:5" ht="17">
      <c r="A206" s="49"/>
      <c r="B206" s="13" t="s">
        <v>35</v>
      </c>
      <c r="C206" s="105">
        <v>147.25</v>
      </c>
      <c r="D206" s="105">
        <v>27.63</v>
      </c>
      <c r="E206" s="105">
        <v>65.930000000000007</v>
      </c>
    </row>
    <row r="207" spans="1:5" ht="17">
      <c r="A207" s="49"/>
      <c r="B207" s="13" t="s">
        <v>36</v>
      </c>
      <c r="C207" s="105">
        <v>87.51</v>
      </c>
      <c r="D207" s="105">
        <v>6.02</v>
      </c>
      <c r="E207" s="105">
        <v>37.83</v>
      </c>
    </row>
    <row r="208" spans="1:5" ht="17">
      <c r="A208" s="49"/>
      <c r="B208" s="13" t="s">
        <v>37</v>
      </c>
      <c r="C208" s="105">
        <v>4.8600000000000003</v>
      </c>
      <c r="D208" s="105">
        <v>2.1800000000000002</v>
      </c>
      <c r="E208" s="105">
        <v>7.21</v>
      </c>
    </row>
    <row r="209" spans="1:5" ht="17">
      <c r="A209" s="49"/>
      <c r="B209" s="13" t="s">
        <v>38</v>
      </c>
      <c r="C209" s="105">
        <v>8.15</v>
      </c>
      <c r="D209" s="105">
        <v>4.37</v>
      </c>
      <c r="E209" s="105">
        <v>5.83</v>
      </c>
    </row>
    <row r="210" spans="1:5" ht="17">
      <c r="A210" s="49"/>
      <c r="B210" s="13" t="s">
        <v>39</v>
      </c>
      <c r="C210" s="105">
        <v>46.74</v>
      </c>
      <c r="D210" s="105">
        <v>15.06</v>
      </c>
      <c r="E210" s="105">
        <v>15.06</v>
      </c>
    </row>
    <row r="211" spans="1:5" ht="19">
      <c r="A211" s="49"/>
      <c r="B211" s="13" t="s">
        <v>40</v>
      </c>
      <c r="C211" s="105">
        <v>40.24</v>
      </c>
      <c r="D211" s="105">
        <v>6.49</v>
      </c>
      <c r="E211" s="105">
        <v>17.93</v>
      </c>
    </row>
    <row r="212" spans="1:5" ht="19">
      <c r="A212" s="49"/>
      <c r="B212" s="13" t="s">
        <v>41</v>
      </c>
      <c r="C212" s="105">
        <v>26.21</v>
      </c>
      <c r="D212" s="105">
        <v>1.41</v>
      </c>
      <c r="E212" s="105">
        <v>11.33</v>
      </c>
    </row>
    <row r="213" spans="1:5" ht="19">
      <c r="A213" s="49"/>
      <c r="B213" s="13" t="s">
        <v>42</v>
      </c>
      <c r="C213" s="105">
        <v>1.1399999999999999</v>
      </c>
      <c r="D213" s="105">
        <v>0.51</v>
      </c>
      <c r="E213" s="105">
        <v>1.69</v>
      </c>
    </row>
    <row r="214" spans="1:5" ht="19">
      <c r="A214" s="49"/>
      <c r="B214" s="13" t="s">
        <v>43</v>
      </c>
      <c r="C214" s="105">
        <v>1.91</v>
      </c>
      <c r="D214" s="105">
        <v>1.03</v>
      </c>
      <c r="E214" s="105">
        <v>1.37</v>
      </c>
    </row>
    <row r="215" spans="1:5" ht="20" thickBot="1">
      <c r="A215" s="50"/>
      <c r="B215" s="51" t="s">
        <v>44</v>
      </c>
      <c r="C215" s="106">
        <v>10.97</v>
      </c>
      <c r="D215" s="106">
        <v>3.54</v>
      </c>
      <c r="E215" s="106">
        <v>3.54</v>
      </c>
    </row>
    <row r="216" spans="1:5" ht="17">
      <c r="A216" s="54" t="s">
        <v>268</v>
      </c>
      <c r="B216" s="45" t="s">
        <v>30</v>
      </c>
      <c r="C216" s="104">
        <v>126.28422002841894</v>
      </c>
      <c r="D216" s="104">
        <v>29.01</v>
      </c>
      <c r="E216" s="104">
        <v>44.06</v>
      </c>
    </row>
    <row r="217" spans="1:5" ht="17">
      <c r="A217" s="49"/>
      <c r="B217" s="13" t="s">
        <v>31</v>
      </c>
      <c r="C217" s="105">
        <v>73.268503228887738</v>
      </c>
      <c r="D217" s="105">
        <v>5.94</v>
      </c>
      <c r="E217" s="105">
        <v>13.98</v>
      </c>
    </row>
    <row r="218" spans="1:5" ht="17">
      <c r="A218" s="49"/>
      <c r="B218" s="13" t="s">
        <v>32</v>
      </c>
      <c r="C218" s="105">
        <v>6.9909289678567736</v>
      </c>
      <c r="D218" s="105">
        <v>2.12</v>
      </c>
      <c r="E218" s="105">
        <v>4.99</v>
      </c>
    </row>
    <row r="219" spans="1:5" ht="17">
      <c r="A219" s="49"/>
      <c r="B219" s="13" t="s">
        <v>33</v>
      </c>
      <c r="C219" s="105">
        <v>6.0775932295821322</v>
      </c>
      <c r="D219" s="105">
        <v>5.31</v>
      </c>
      <c r="E219" s="105">
        <v>9.44</v>
      </c>
    </row>
    <row r="220" spans="1:5" ht="17">
      <c r="A220" s="49"/>
      <c r="B220" s="13" t="s">
        <v>34</v>
      </c>
      <c r="C220" s="105">
        <v>39.947194602092296</v>
      </c>
      <c r="D220" s="105">
        <v>15.64</v>
      </c>
      <c r="E220" s="105">
        <v>15.64</v>
      </c>
    </row>
    <row r="221" spans="1:5" ht="17">
      <c r="A221" s="49"/>
      <c r="B221" s="13" t="s">
        <v>35</v>
      </c>
      <c r="C221" s="105">
        <v>97.23097767638636</v>
      </c>
      <c r="D221" s="105">
        <v>17.98</v>
      </c>
      <c r="E221" s="105">
        <v>32.869999999999997</v>
      </c>
    </row>
    <row r="222" spans="1:5" ht="17">
      <c r="A222" s="49"/>
      <c r="B222" s="13" t="s">
        <v>36</v>
      </c>
      <c r="C222" s="105">
        <v>64.383569508731455</v>
      </c>
      <c r="D222" s="105">
        <v>3.68</v>
      </c>
      <c r="E222" s="105">
        <v>12.77</v>
      </c>
    </row>
    <row r="223" spans="1:5" ht="17">
      <c r="A223" s="49"/>
      <c r="B223" s="13" t="s">
        <v>37</v>
      </c>
      <c r="C223" s="105">
        <v>4.3314297037349414</v>
      </c>
      <c r="D223" s="105">
        <v>1.31</v>
      </c>
      <c r="E223" s="105">
        <v>4.5599999999999996</v>
      </c>
    </row>
    <row r="224" spans="1:5" ht="17">
      <c r="A224" s="49"/>
      <c r="B224" s="13" t="s">
        <v>38</v>
      </c>
      <c r="C224" s="105">
        <v>3.7655470140621325</v>
      </c>
      <c r="D224" s="105">
        <v>3.29</v>
      </c>
      <c r="E224" s="105">
        <v>5.85</v>
      </c>
    </row>
    <row r="225" spans="1:5" ht="17">
      <c r="A225" s="49"/>
      <c r="B225" s="13" t="s">
        <v>39</v>
      </c>
      <c r="C225" s="105">
        <v>24.750431449857818</v>
      </c>
      <c r="D225" s="105">
        <v>9.69</v>
      </c>
      <c r="E225" s="105">
        <v>9.69</v>
      </c>
    </row>
    <row r="226" spans="1:5" ht="19">
      <c r="A226" s="49"/>
      <c r="B226" s="13" t="s">
        <v>40</v>
      </c>
      <c r="C226" s="105">
        <v>27.000285829577727</v>
      </c>
      <c r="D226" s="105">
        <v>4.22</v>
      </c>
      <c r="E226" s="105">
        <v>7.46</v>
      </c>
    </row>
    <row r="227" spans="1:5" ht="19">
      <c r="A227" s="49"/>
      <c r="B227" s="13" t="s">
        <v>41</v>
      </c>
      <c r="C227" s="105">
        <v>19.287385917730681</v>
      </c>
      <c r="D227" s="105">
        <v>0.86</v>
      </c>
      <c r="E227" s="105">
        <v>2.81</v>
      </c>
    </row>
    <row r="228" spans="1:5" ht="19">
      <c r="A228" s="49"/>
      <c r="B228" s="13" t="s">
        <v>42</v>
      </c>
      <c r="C228" s="105">
        <v>1.0170630087340016</v>
      </c>
      <c r="D228" s="105">
        <v>0.31</v>
      </c>
      <c r="E228" s="105">
        <v>1</v>
      </c>
    </row>
    <row r="229" spans="1:5" ht="19">
      <c r="A229" s="49"/>
      <c r="B229" s="13" t="s">
        <v>43</v>
      </c>
      <c r="C229" s="105">
        <v>0.88418809437192913</v>
      </c>
      <c r="D229" s="105">
        <v>0.77</v>
      </c>
      <c r="E229" s="105">
        <v>1.37</v>
      </c>
    </row>
    <row r="230" spans="1:5" ht="20" thickBot="1">
      <c r="A230" s="52"/>
      <c r="B230" s="53" t="s">
        <v>44</v>
      </c>
      <c r="C230" s="106">
        <v>5.811648808741114</v>
      </c>
      <c r="D230" s="106">
        <v>2.2799999999999998</v>
      </c>
      <c r="E230" s="106">
        <v>2.2799999999999998</v>
      </c>
    </row>
    <row r="231" spans="1:5" ht="17">
      <c r="A231" s="47" t="s">
        <v>269</v>
      </c>
      <c r="B231" s="48" t="s">
        <v>30</v>
      </c>
      <c r="C231" s="104">
        <v>118.20867837396762</v>
      </c>
      <c r="D231" s="104">
        <v>23.86</v>
      </c>
      <c r="E231" s="104">
        <v>52.91</v>
      </c>
    </row>
    <row r="232" spans="1:5" ht="17">
      <c r="A232" s="49"/>
      <c r="B232" s="13" t="s">
        <v>31</v>
      </c>
      <c r="C232" s="105">
        <v>72.238419640965091</v>
      </c>
      <c r="D232" s="105">
        <v>4.97</v>
      </c>
      <c r="E232" s="105">
        <v>29.06</v>
      </c>
    </row>
    <row r="233" spans="1:5" ht="17">
      <c r="A233" s="49"/>
      <c r="B233" s="13" t="s">
        <v>32</v>
      </c>
      <c r="C233" s="105">
        <v>6.7859664632887764</v>
      </c>
      <c r="D233" s="105">
        <v>2.06</v>
      </c>
      <c r="E233" s="105">
        <v>4.84</v>
      </c>
    </row>
    <row r="234" spans="1:5" ht="17">
      <c r="A234" s="49"/>
      <c r="B234" s="13" t="s">
        <v>33</v>
      </c>
      <c r="C234" s="105">
        <v>6.179055770675606</v>
      </c>
      <c r="D234" s="105">
        <v>3.12</v>
      </c>
      <c r="E234" s="105">
        <v>5.28</v>
      </c>
    </row>
    <row r="235" spans="1:5" ht="17">
      <c r="A235" s="49"/>
      <c r="B235" s="13" t="s">
        <v>34</v>
      </c>
      <c r="C235" s="105">
        <v>33.005232403959674</v>
      </c>
      <c r="D235" s="105">
        <v>13.72</v>
      </c>
      <c r="E235" s="105">
        <v>13.72</v>
      </c>
    </row>
    <row r="236" spans="1:5" ht="17">
      <c r="A236" s="49"/>
      <c r="B236" s="13" t="s">
        <v>35</v>
      </c>
      <c r="C236" s="105">
        <v>91.960601382088981</v>
      </c>
      <c r="D236" s="105">
        <v>14.78</v>
      </c>
      <c r="E236" s="105">
        <v>42.74</v>
      </c>
    </row>
    <row r="237" spans="1:5" ht="17">
      <c r="A237" s="49"/>
      <c r="B237" s="13" t="s">
        <v>36</v>
      </c>
      <c r="C237" s="105">
        <v>63.478400387491298</v>
      </c>
      <c r="D237" s="105">
        <v>3.08</v>
      </c>
      <c r="E237" s="105">
        <v>26.54</v>
      </c>
    </row>
    <row r="238" spans="1:5" ht="17">
      <c r="A238" s="49"/>
      <c r="B238" s="13" t="s">
        <v>37</v>
      </c>
      <c r="C238" s="105">
        <v>4.2044401879112616</v>
      </c>
      <c r="D238" s="105">
        <v>1.27</v>
      </c>
      <c r="E238" s="105">
        <v>4.42</v>
      </c>
    </row>
    <row r="239" spans="1:5" ht="17">
      <c r="A239" s="49"/>
      <c r="B239" s="13" t="s">
        <v>38</v>
      </c>
      <c r="C239" s="105">
        <v>3.8284112581633245</v>
      </c>
      <c r="D239" s="105">
        <v>1.93</v>
      </c>
      <c r="E239" s="105">
        <v>3.27</v>
      </c>
    </row>
    <row r="240" spans="1:5" ht="17">
      <c r="A240" s="49"/>
      <c r="B240" s="13" t="s">
        <v>39</v>
      </c>
      <c r="C240" s="105">
        <v>20.449338540247631</v>
      </c>
      <c r="D240" s="105">
        <v>8.5</v>
      </c>
      <c r="E240" s="105">
        <v>8.5</v>
      </c>
    </row>
    <row r="241" spans="1:5" ht="19">
      <c r="A241" s="49"/>
      <c r="B241" s="13" t="s">
        <v>40</v>
      </c>
      <c r="C241" s="105">
        <v>25.7</v>
      </c>
      <c r="D241" s="105">
        <v>3.47</v>
      </c>
      <c r="E241" s="105">
        <v>9.58</v>
      </c>
    </row>
    <row r="242" spans="1:5" ht="19">
      <c r="A242" s="49"/>
      <c r="B242" s="13" t="s">
        <v>41</v>
      </c>
      <c r="C242" s="105">
        <v>19.016224404080766</v>
      </c>
      <c r="D242" s="105">
        <v>0.72</v>
      </c>
      <c r="E242" s="105">
        <v>5.84</v>
      </c>
    </row>
    <row r="243" spans="1:5" ht="19">
      <c r="A243" s="49"/>
      <c r="B243" s="13" t="s">
        <v>42</v>
      </c>
      <c r="C243" s="105">
        <v>0.98724460052344343</v>
      </c>
      <c r="D243" s="105">
        <v>0.3</v>
      </c>
      <c r="E243" s="105">
        <v>0.97</v>
      </c>
    </row>
    <row r="244" spans="1:5" ht="19">
      <c r="A244" s="49"/>
      <c r="B244" s="13" t="s">
        <v>43</v>
      </c>
      <c r="C244" s="105">
        <v>0.89894924752933014</v>
      </c>
      <c r="D244" s="105">
        <v>0.45</v>
      </c>
      <c r="E244" s="105">
        <v>0.77</v>
      </c>
    </row>
    <row r="245" spans="1:5" ht="20" thickBot="1">
      <c r="A245" s="50"/>
      <c r="B245" s="51" t="s">
        <v>44</v>
      </c>
      <c r="C245" s="106">
        <v>4.8017091826355465</v>
      </c>
      <c r="D245" s="106">
        <v>2</v>
      </c>
      <c r="E245" s="106">
        <v>2</v>
      </c>
    </row>
    <row r="246" spans="1:5">
      <c r="A246" s="47" t="s">
        <v>293</v>
      </c>
      <c r="B246" s="48" t="s">
        <v>554</v>
      </c>
      <c r="C246" s="17">
        <v>169.9</v>
      </c>
      <c r="D246" s="17">
        <v>82.45</v>
      </c>
      <c r="E246" s="17"/>
    </row>
    <row r="247" spans="1:5">
      <c r="A247" s="49" t="s">
        <v>555</v>
      </c>
      <c r="B247" s="13" t="s">
        <v>556</v>
      </c>
      <c r="C247" s="12">
        <v>135.05000000000001</v>
      </c>
      <c r="D247" s="12">
        <v>91.02</v>
      </c>
      <c r="E247" s="12"/>
    </row>
    <row r="248" spans="1:5">
      <c r="A248" s="49"/>
      <c r="B248" s="13" t="s">
        <v>557</v>
      </c>
      <c r="C248" s="12">
        <v>19.440000000000001</v>
      </c>
      <c r="D248" s="12">
        <v>18.989999999999998</v>
      </c>
      <c r="E248" s="12"/>
    </row>
    <row r="249" spans="1:5">
      <c r="A249" s="49"/>
      <c r="B249" s="13" t="s">
        <v>558</v>
      </c>
      <c r="C249" s="12">
        <v>0.4</v>
      </c>
      <c r="D249" s="12">
        <v>0.4</v>
      </c>
      <c r="E249" s="12"/>
    </row>
    <row r="250" spans="1:5">
      <c r="A250" s="49"/>
      <c r="B250" s="13" t="s">
        <v>559</v>
      </c>
      <c r="C250" s="12">
        <v>14.7</v>
      </c>
      <c r="D250" s="12">
        <v>9</v>
      </c>
      <c r="E250" s="12"/>
    </row>
    <row r="251" spans="1:5">
      <c r="A251" s="49"/>
      <c r="B251" s="13" t="s">
        <v>560</v>
      </c>
      <c r="C251" s="12">
        <v>148.74</v>
      </c>
      <c r="D251" s="12">
        <v>82.19</v>
      </c>
      <c r="E251" s="12"/>
    </row>
    <row r="252" spans="1:5">
      <c r="A252" s="49"/>
      <c r="B252" s="13" t="s">
        <v>561</v>
      </c>
      <c r="C252" s="12">
        <v>138.94</v>
      </c>
      <c r="D252" s="12">
        <v>89.84</v>
      </c>
      <c r="E252" s="12"/>
    </row>
    <row r="253" spans="1:5">
      <c r="A253" s="49"/>
      <c r="B253" s="13" t="s">
        <v>562</v>
      </c>
      <c r="C253" s="12">
        <v>8.8000000000000007</v>
      </c>
      <c r="D253" s="12">
        <v>8.3160000000000007</v>
      </c>
      <c r="E253" s="12"/>
    </row>
    <row r="254" spans="1:5">
      <c r="A254" s="49"/>
      <c r="B254" s="13" t="s">
        <v>563</v>
      </c>
      <c r="C254" s="12">
        <v>0.156</v>
      </c>
      <c r="D254" s="12">
        <v>0.156</v>
      </c>
      <c r="E254" s="12"/>
    </row>
    <row r="255" spans="1:5">
      <c r="A255" s="49"/>
      <c r="B255" s="13" t="s">
        <v>564</v>
      </c>
      <c r="C255" s="12">
        <v>5.89</v>
      </c>
      <c r="D255" s="12">
        <v>3.6</v>
      </c>
      <c r="E255" s="12"/>
    </row>
    <row r="256" spans="1:5">
      <c r="A256" s="49"/>
      <c r="B256" s="13" t="s">
        <v>565</v>
      </c>
      <c r="C256" s="12">
        <v>32.450000000000003</v>
      </c>
      <c r="D256" s="12">
        <v>16.71</v>
      </c>
      <c r="E256" s="12"/>
    </row>
    <row r="257" spans="1:5">
      <c r="A257" s="49"/>
      <c r="B257" s="13" t="s">
        <v>566</v>
      </c>
      <c r="C257" s="12">
        <v>28.33</v>
      </c>
      <c r="D257" s="12">
        <v>18.36</v>
      </c>
      <c r="E257" s="12"/>
    </row>
    <row r="258" spans="1:5">
      <c r="A258" s="49"/>
      <c r="B258" s="13" t="s">
        <v>567</v>
      </c>
      <c r="C258" s="12">
        <v>2.93</v>
      </c>
      <c r="D258" s="12">
        <v>2.84</v>
      </c>
      <c r="E258" s="12"/>
    </row>
    <row r="259" spans="1:5">
      <c r="A259" s="49"/>
      <c r="B259" s="13" t="s">
        <v>568</v>
      </c>
      <c r="C259" s="12">
        <v>5.7000000000000002E-2</v>
      </c>
      <c r="D259" s="12">
        <v>5.7000000000000002E-2</v>
      </c>
      <c r="E259" s="12"/>
    </row>
    <row r="260" spans="1:5" ht="17" thickBot="1">
      <c r="A260" s="50"/>
      <c r="B260" s="51" t="s">
        <v>569</v>
      </c>
      <c r="C260" s="18">
        <v>2.15</v>
      </c>
      <c r="D260" s="18">
        <v>1.31</v>
      </c>
      <c r="E260" s="18"/>
    </row>
    <row r="261" spans="1:5">
      <c r="A261" s="47" t="s">
        <v>294</v>
      </c>
      <c r="B261" s="48" t="s">
        <v>554</v>
      </c>
      <c r="C261" s="17">
        <v>140.61000000000001</v>
      </c>
      <c r="D261" s="17">
        <v>62.3</v>
      </c>
      <c r="E261" s="17"/>
    </row>
    <row r="262" spans="1:5">
      <c r="A262" s="49" t="s">
        <v>570</v>
      </c>
      <c r="B262" s="13" t="s">
        <v>556</v>
      </c>
      <c r="C262" s="12">
        <v>131.21</v>
      </c>
      <c r="D262" s="12">
        <v>52.9</v>
      </c>
      <c r="E262" s="12"/>
    </row>
    <row r="263" spans="1:5">
      <c r="A263" s="49"/>
      <c r="B263" s="13" t="s">
        <v>557</v>
      </c>
      <c r="C263" s="12">
        <v>9.4</v>
      </c>
      <c r="D263" s="12">
        <v>9.4</v>
      </c>
      <c r="E263" s="12"/>
    </row>
    <row r="264" spans="1:5">
      <c r="A264" s="49"/>
      <c r="B264" s="13" t="s">
        <v>558</v>
      </c>
      <c r="C264" s="12">
        <v>0</v>
      </c>
      <c r="D264" s="12">
        <v>0</v>
      </c>
      <c r="E264" s="12"/>
    </row>
    <row r="265" spans="1:5">
      <c r="A265" s="49"/>
      <c r="B265" s="13" t="s">
        <v>559</v>
      </c>
      <c r="C265" s="12" t="s">
        <v>571</v>
      </c>
      <c r="D265" s="12" t="s">
        <v>571</v>
      </c>
      <c r="E265" s="12"/>
    </row>
    <row r="266" spans="1:5">
      <c r="A266" s="49"/>
      <c r="B266" s="13" t="s">
        <v>560</v>
      </c>
      <c r="C266" s="12">
        <v>138.41999999999999</v>
      </c>
      <c r="D266" s="12">
        <v>61.1</v>
      </c>
      <c r="E266" s="12"/>
    </row>
    <row r="267" spans="1:5">
      <c r="A267" s="49"/>
      <c r="B267" s="13" t="s">
        <v>561</v>
      </c>
      <c r="C267" s="12">
        <v>129.02000000000001</v>
      </c>
      <c r="D267" s="12">
        <v>51.7</v>
      </c>
      <c r="E267" s="12"/>
    </row>
    <row r="268" spans="1:5">
      <c r="A268" s="49"/>
      <c r="B268" s="13" t="s">
        <v>562</v>
      </c>
      <c r="C268" s="12">
        <v>9.4</v>
      </c>
      <c r="D268" s="12">
        <v>9.4</v>
      </c>
      <c r="E268" s="12"/>
    </row>
    <row r="269" spans="1:5">
      <c r="A269" s="49"/>
      <c r="B269" s="13" t="s">
        <v>563</v>
      </c>
      <c r="C269" s="12">
        <v>0</v>
      </c>
      <c r="D269" s="12">
        <v>0</v>
      </c>
      <c r="E269" s="12"/>
    </row>
    <row r="270" spans="1:5">
      <c r="A270" s="49"/>
      <c r="B270" s="13" t="s">
        <v>564</v>
      </c>
      <c r="C270" s="12" t="s">
        <v>571</v>
      </c>
      <c r="D270" s="12" t="s">
        <v>571</v>
      </c>
      <c r="E270" s="12"/>
    </row>
    <row r="271" spans="1:5">
      <c r="A271" s="49"/>
      <c r="B271" s="13" t="s">
        <v>565</v>
      </c>
      <c r="C271" s="12">
        <v>28.3</v>
      </c>
      <c r="D271" s="12">
        <v>12.53</v>
      </c>
      <c r="E271" s="12"/>
    </row>
    <row r="272" spans="1:5">
      <c r="A272" s="49"/>
      <c r="B272" s="13" t="s">
        <v>566</v>
      </c>
      <c r="C272" s="12">
        <v>26.43</v>
      </c>
      <c r="D272" s="12">
        <v>10.66</v>
      </c>
      <c r="E272" s="12"/>
    </row>
    <row r="273" spans="1:5">
      <c r="A273" s="49"/>
      <c r="B273" s="13" t="s">
        <v>567</v>
      </c>
      <c r="C273" s="12">
        <v>1.87</v>
      </c>
      <c r="D273" s="12">
        <v>1.87</v>
      </c>
      <c r="E273" s="12"/>
    </row>
    <row r="274" spans="1:5">
      <c r="A274" s="49"/>
      <c r="B274" s="13" t="s">
        <v>568</v>
      </c>
      <c r="C274" s="12">
        <v>0</v>
      </c>
      <c r="D274" s="12">
        <v>0</v>
      </c>
      <c r="E274" s="12"/>
    </row>
    <row r="275" spans="1:5" ht="17" thickBot="1">
      <c r="A275" s="50"/>
      <c r="B275" s="51" t="s">
        <v>569</v>
      </c>
      <c r="C275" s="18" t="s">
        <v>571</v>
      </c>
      <c r="D275" s="18" t="s">
        <v>571</v>
      </c>
      <c r="E275" s="18"/>
    </row>
    <row r="276" spans="1:5">
      <c r="A276" s="47" t="s">
        <v>295</v>
      </c>
      <c r="B276" s="48" t="s">
        <v>554</v>
      </c>
      <c r="C276" s="17">
        <v>150.65</v>
      </c>
      <c r="D276" s="17">
        <v>60</v>
      </c>
      <c r="E276" s="17"/>
    </row>
    <row r="277" spans="1:5">
      <c r="A277" s="49" t="s">
        <v>572</v>
      </c>
      <c r="B277" s="13" t="s">
        <v>556</v>
      </c>
      <c r="C277" s="12">
        <v>139.143</v>
      </c>
      <c r="D277" s="12">
        <v>52.146000000000001</v>
      </c>
      <c r="E277" s="12"/>
    </row>
    <row r="278" spans="1:5">
      <c r="A278" s="49"/>
      <c r="B278" s="13" t="s">
        <v>557</v>
      </c>
      <c r="C278" s="12">
        <v>9.5329999999999995</v>
      </c>
      <c r="D278" s="12">
        <v>9.5329999999999995</v>
      </c>
      <c r="E278" s="12"/>
    </row>
    <row r="279" spans="1:5">
      <c r="A279" s="49"/>
      <c r="B279" s="13" t="s">
        <v>558</v>
      </c>
      <c r="C279" s="12">
        <v>0</v>
      </c>
      <c r="D279" s="12">
        <v>0</v>
      </c>
      <c r="E279" s="12"/>
    </row>
    <row r="280" spans="1:5">
      <c r="A280" s="49"/>
      <c r="B280" s="13" t="s">
        <v>559</v>
      </c>
      <c r="C280" s="12">
        <v>13.5</v>
      </c>
      <c r="D280" s="12">
        <v>9</v>
      </c>
      <c r="E280" s="12"/>
    </row>
    <row r="281" spans="1:5">
      <c r="A281" s="49"/>
      <c r="B281" s="13" t="s">
        <v>560</v>
      </c>
      <c r="C281" s="12">
        <v>148.41999999999999</v>
      </c>
      <c r="D281" s="12">
        <v>60</v>
      </c>
      <c r="E281" s="12"/>
    </row>
    <row r="282" spans="1:5">
      <c r="A282" s="49"/>
      <c r="B282" s="13" t="s">
        <v>561</v>
      </c>
      <c r="C282" s="12">
        <v>138.54</v>
      </c>
      <c r="D282" s="12">
        <v>51.55</v>
      </c>
      <c r="E282" s="12"/>
    </row>
    <row r="283" spans="1:5">
      <c r="A283" s="49"/>
      <c r="B283" s="13" t="s">
        <v>562</v>
      </c>
      <c r="C283" s="12">
        <v>9.5329999999999995</v>
      </c>
      <c r="D283" s="12">
        <v>9.5329999999999995</v>
      </c>
      <c r="E283" s="12"/>
    </row>
    <row r="284" spans="1:5">
      <c r="A284" s="49"/>
      <c r="B284" s="13" t="s">
        <v>563</v>
      </c>
      <c r="C284" s="12">
        <v>0</v>
      </c>
      <c r="D284" s="12">
        <v>0</v>
      </c>
      <c r="E284" s="12"/>
    </row>
    <row r="285" spans="1:5">
      <c r="A285" s="49"/>
      <c r="B285" s="13" t="s">
        <v>564</v>
      </c>
      <c r="C285" s="12">
        <v>5.4</v>
      </c>
      <c r="D285" s="12">
        <v>3.6</v>
      </c>
      <c r="E285" s="12"/>
    </row>
    <row r="286" spans="1:5">
      <c r="A286" s="49"/>
      <c r="B286" s="13" t="s">
        <v>565</v>
      </c>
      <c r="C286" s="12">
        <v>30.23</v>
      </c>
      <c r="D286" s="12">
        <v>12.12</v>
      </c>
      <c r="E286" s="12"/>
    </row>
    <row r="287" spans="1:5">
      <c r="A287" s="49"/>
      <c r="B287" s="13" t="s">
        <v>566</v>
      </c>
      <c r="C287" s="12">
        <v>28.05</v>
      </c>
      <c r="D287" s="12">
        <v>10.478</v>
      </c>
      <c r="E287" s="12"/>
    </row>
    <row r="288" spans="1:5">
      <c r="A288" s="49"/>
      <c r="B288" s="13" t="s">
        <v>567</v>
      </c>
      <c r="C288" s="12">
        <v>1.89</v>
      </c>
      <c r="D288" s="12">
        <v>1.89</v>
      </c>
      <c r="E288" s="12"/>
    </row>
    <row r="289" spans="1:5">
      <c r="A289" s="49"/>
      <c r="B289" s="13" t="s">
        <v>568</v>
      </c>
      <c r="C289" s="12">
        <v>0</v>
      </c>
      <c r="D289" s="12">
        <v>0</v>
      </c>
      <c r="E289" s="12"/>
    </row>
    <row r="290" spans="1:5" ht="17" thickBot="1">
      <c r="A290" s="50"/>
      <c r="B290" s="51" t="s">
        <v>569</v>
      </c>
      <c r="C290" s="18">
        <v>1.97</v>
      </c>
      <c r="D290" s="18">
        <v>1.31</v>
      </c>
      <c r="E290" s="18"/>
    </row>
    <row r="291" spans="1:5">
      <c r="A291" s="47" t="s">
        <v>296</v>
      </c>
      <c r="B291" s="48" t="s">
        <v>554</v>
      </c>
      <c r="C291" s="17">
        <v>154.65</v>
      </c>
      <c r="D291" s="17">
        <v>61.1</v>
      </c>
      <c r="E291" s="17"/>
    </row>
    <row r="292" spans="1:5">
      <c r="A292" s="49" t="s">
        <v>573</v>
      </c>
      <c r="B292" s="13" t="s">
        <v>556</v>
      </c>
      <c r="C292" s="12">
        <v>145.35</v>
      </c>
      <c r="D292" s="12">
        <v>51.8</v>
      </c>
      <c r="E292" s="12"/>
    </row>
    <row r="293" spans="1:5">
      <c r="A293" s="49"/>
      <c r="B293" s="13" t="s">
        <v>557</v>
      </c>
      <c r="C293" s="12">
        <v>9.3000000000000007</v>
      </c>
      <c r="D293" s="12">
        <v>9.3000000000000007</v>
      </c>
      <c r="E293" s="12"/>
    </row>
    <row r="294" spans="1:5">
      <c r="A294" s="49"/>
      <c r="B294" s="13" t="s">
        <v>558</v>
      </c>
      <c r="C294" s="12">
        <v>0</v>
      </c>
      <c r="D294" s="12">
        <v>0</v>
      </c>
      <c r="E294" s="12"/>
    </row>
    <row r="295" spans="1:5">
      <c r="A295" s="49"/>
      <c r="B295" s="13" t="s">
        <v>559</v>
      </c>
      <c r="C295" s="12" t="s">
        <v>571</v>
      </c>
      <c r="D295" s="12" t="s">
        <v>571</v>
      </c>
      <c r="E295" s="12"/>
    </row>
    <row r="296" spans="1:5">
      <c r="A296" s="49"/>
      <c r="B296" s="13" t="s">
        <v>560</v>
      </c>
      <c r="C296" s="12">
        <v>151.84</v>
      </c>
      <c r="D296" s="12">
        <v>60.3</v>
      </c>
      <c r="E296" s="12"/>
    </row>
    <row r="297" spans="1:5">
      <c r="A297" s="49"/>
      <c r="B297" s="13" t="s">
        <v>561</v>
      </c>
      <c r="C297" s="12">
        <v>142.54</v>
      </c>
      <c r="D297" s="12">
        <v>51</v>
      </c>
      <c r="E297" s="12"/>
    </row>
    <row r="298" spans="1:5">
      <c r="A298" s="49"/>
      <c r="B298" s="13" t="s">
        <v>562</v>
      </c>
      <c r="C298" s="12">
        <v>9.3000000000000007</v>
      </c>
      <c r="D298" s="12">
        <v>9.3000000000000007</v>
      </c>
      <c r="E298" s="12"/>
    </row>
    <row r="299" spans="1:5">
      <c r="A299" s="49"/>
      <c r="B299" s="13" t="s">
        <v>563</v>
      </c>
      <c r="C299" s="12">
        <v>0</v>
      </c>
      <c r="D299" s="12">
        <v>0</v>
      </c>
      <c r="E299" s="12"/>
    </row>
    <row r="300" spans="1:5">
      <c r="A300" s="49"/>
      <c r="B300" s="13" t="s">
        <v>564</v>
      </c>
      <c r="C300" s="12" t="s">
        <v>571</v>
      </c>
      <c r="D300" s="12" t="s">
        <v>571</v>
      </c>
      <c r="E300" s="12"/>
    </row>
    <row r="301" spans="1:5">
      <c r="A301" s="49"/>
      <c r="B301" s="13" t="s">
        <v>565</v>
      </c>
      <c r="C301" s="12">
        <v>30.6</v>
      </c>
      <c r="D301" s="12">
        <v>12.15</v>
      </c>
      <c r="E301" s="12"/>
    </row>
    <row r="302" spans="1:5">
      <c r="A302" s="49"/>
      <c r="B302" s="13" t="s">
        <v>566</v>
      </c>
      <c r="C302" s="12">
        <v>28.73</v>
      </c>
      <c r="D302" s="12">
        <v>10.28</v>
      </c>
      <c r="E302" s="12"/>
    </row>
    <row r="303" spans="1:5">
      <c r="A303" s="49"/>
      <c r="B303" s="13" t="s">
        <v>567</v>
      </c>
      <c r="C303" s="12">
        <v>1.87</v>
      </c>
      <c r="D303" s="12">
        <v>1.87</v>
      </c>
      <c r="E303" s="12"/>
    </row>
    <row r="304" spans="1:5">
      <c r="A304" s="49"/>
      <c r="B304" s="13" t="s">
        <v>568</v>
      </c>
      <c r="C304" s="12">
        <v>0</v>
      </c>
      <c r="D304" s="12">
        <v>0</v>
      </c>
      <c r="E304" s="12"/>
    </row>
    <row r="305" spans="1:5" ht="17" thickBot="1">
      <c r="A305" s="50"/>
      <c r="B305" s="51" t="s">
        <v>569</v>
      </c>
      <c r="C305" s="18" t="s">
        <v>571</v>
      </c>
      <c r="D305" s="18" t="s">
        <v>571</v>
      </c>
      <c r="E305" s="18"/>
    </row>
    <row r="306" spans="1:5">
      <c r="A306" s="47" t="s">
        <v>297</v>
      </c>
      <c r="B306" s="48" t="s">
        <v>554</v>
      </c>
      <c r="C306" s="17">
        <v>182.15</v>
      </c>
      <c r="D306" s="17">
        <v>83.37</v>
      </c>
      <c r="E306" s="17"/>
    </row>
    <row r="307" spans="1:5">
      <c r="A307" s="49" t="s">
        <v>551</v>
      </c>
      <c r="B307" s="13" t="s">
        <v>556</v>
      </c>
      <c r="C307" s="12">
        <v>170.71</v>
      </c>
      <c r="D307" s="12">
        <v>71.930000000000007</v>
      </c>
      <c r="E307" s="12"/>
    </row>
    <row r="308" spans="1:5">
      <c r="A308" s="49"/>
      <c r="B308" s="13" t="s">
        <v>557</v>
      </c>
      <c r="C308" s="12">
        <v>11.44</v>
      </c>
      <c r="D308" s="12">
        <v>11.44</v>
      </c>
      <c r="E308" s="12"/>
    </row>
    <row r="309" spans="1:5">
      <c r="A309" s="49"/>
      <c r="B309" s="13" t="s">
        <v>558</v>
      </c>
      <c r="C309" s="12" t="s">
        <v>571</v>
      </c>
      <c r="D309" s="12" t="s">
        <v>571</v>
      </c>
      <c r="E309" s="12"/>
    </row>
    <row r="310" spans="1:5">
      <c r="A310" s="49"/>
      <c r="B310" s="13" t="s">
        <v>559</v>
      </c>
      <c r="C310" s="12" t="s">
        <v>571</v>
      </c>
      <c r="D310" s="12" t="s">
        <v>571</v>
      </c>
      <c r="E310" s="12"/>
    </row>
    <row r="311" spans="1:5">
      <c r="A311" s="49"/>
      <c r="B311" s="13" t="s">
        <v>560</v>
      </c>
      <c r="C311" s="12">
        <v>168.54</v>
      </c>
      <c r="D311" s="12">
        <v>82.19</v>
      </c>
      <c r="E311" s="12"/>
    </row>
    <row r="312" spans="1:5">
      <c r="A312" s="49"/>
      <c r="B312" s="13" t="s">
        <v>561</v>
      </c>
      <c r="C312" s="12">
        <v>160.13999999999999</v>
      </c>
      <c r="D312" s="12">
        <v>73.790000000000006</v>
      </c>
      <c r="E312" s="12"/>
    </row>
    <row r="313" spans="1:5">
      <c r="A313" s="49"/>
      <c r="B313" s="13" t="s">
        <v>562</v>
      </c>
      <c r="C313" s="12">
        <v>8.4</v>
      </c>
      <c r="D313" s="12">
        <v>8.4</v>
      </c>
      <c r="E313" s="12"/>
    </row>
    <row r="314" spans="1:5">
      <c r="A314" s="49"/>
      <c r="B314" s="13" t="s">
        <v>563</v>
      </c>
      <c r="C314" s="12" t="s">
        <v>571</v>
      </c>
      <c r="D314" s="12" t="s">
        <v>571</v>
      </c>
      <c r="E314" s="12"/>
    </row>
    <row r="315" spans="1:5">
      <c r="A315" s="49"/>
      <c r="B315" s="13" t="s">
        <v>564</v>
      </c>
      <c r="C315" s="12" t="s">
        <v>571</v>
      </c>
      <c r="D315" s="12" t="s">
        <v>571</v>
      </c>
      <c r="E315" s="12"/>
    </row>
    <row r="316" spans="1:5">
      <c r="A316" s="49"/>
      <c r="B316" s="13" t="s">
        <v>565</v>
      </c>
      <c r="C316" s="12">
        <v>41.03</v>
      </c>
      <c r="D316" s="12">
        <v>17.190000000000001</v>
      </c>
      <c r="E316" s="12"/>
    </row>
    <row r="317" spans="1:5">
      <c r="A317" s="49"/>
      <c r="B317" s="13" t="s">
        <v>566</v>
      </c>
      <c r="C317" s="12">
        <v>38.119999999999997</v>
      </c>
      <c r="D317" s="12">
        <v>14.28</v>
      </c>
      <c r="E317" s="12"/>
    </row>
    <row r="318" spans="1:5">
      <c r="A318" s="49"/>
      <c r="B318" s="13" t="s">
        <v>567</v>
      </c>
      <c r="C318" s="12">
        <v>2.91</v>
      </c>
      <c r="D318" s="12">
        <v>2.91</v>
      </c>
      <c r="E318" s="12"/>
    </row>
    <row r="319" spans="1:5">
      <c r="A319" s="49"/>
      <c r="B319" s="13" t="s">
        <v>568</v>
      </c>
      <c r="C319" s="12" t="s">
        <v>571</v>
      </c>
      <c r="D319" s="12" t="s">
        <v>571</v>
      </c>
      <c r="E319" s="12"/>
    </row>
    <row r="320" spans="1:5" ht="17" thickBot="1">
      <c r="A320" s="50"/>
      <c r="B320" s="51" t="s">
        <v>569</v>
      </c>
      <c r="C320" s="18" t="s">
        <v>571</v>
      </c>
      <c r="D320" s="18" t="s">
        <v>571</v>
      </c>
      <c r="E320" s="18"/>
    </row>
    <row r="321" spans="1:5">
      <c r="A321" s="47" t="s">
        <v>298</v>
      </c>
      <c r="B321" s="48" t="s">
        <v>554</v>
      </c>
      <c r="C321" s="17">
        <v>236.63</v>
      </c>
      <c r="D321" s="17">
        <v>101.19</v>
      </c>
      <c r="E321" s="17"/>
    </row>
    <row r="322" spans="1:5">
      <c r="A322" s="49" t="s">
        <v>552</v>
      </c>
      <c r="B322" s="13" t="s">
        <v>556</v>
      </c>
      <c r="C322" s="12">
        <v>213.02</v>
      </c>
      <c r="D322" s="12">
        <v>116.084</v>
      </c>
      <c r="E322" s="12"/>
    </row>
    <row r="323" spans="1:5">
      <c r="A323" s="49"/>
      <c r="B323" s="13" t="s">
        <v>557</v>
      </c>
      <c r="C323" s="12">
        <v>9.7940000000000005</v>
      </c>
      <c r="D323" s="12">
        <v>9.7940000000000005</v>
      </c>
      <c r="E323" s="12"/>
    </row>
    <row r="324" spans="1:5">
      <c r="A324" s="49"/>
      <c r="B324" s="13" t="s">
        <v>558</v>
      </c>
      <c r="C324" s="12">
        <v>0.316</v>
      </c>
      <c r="D324" s="12">
        <v>0.316</v>
      </c>
      <c r="E324" s="12"/>
    </row>
    <row r="325" spans="1:5">
      <c r="A325" s="49"/>
      <c r="B325" s="13" t="s">
        <v>559</v>
      </c>
      <c r="C325" s="12">
        <v>13.5</v>
      </c>
      <c r="D325" s="12">
        <v>9.75</v>
      </c>
      <c r="E325" s="12"/>
    </row>
    <row r="326" spans="1:5">
      <c r="A326" s="49"/>
      <c r="B326" s="13" t="s">
        <v>560</v>
      </c>
      <c r="C326" s="12">
        <v>227.18600000000001</v>
      </c>
      <c r="D326" s="12">
        <v>114.85</v>
      </c>
      <c r="E326" s="12"/>
    </row>
    <row r="327" spans="1:5">
      <c r="A327" s="49"/>
      <c r="B327" s="13" t="s">
        <v>561</v>
      </c>
      <c r="C327" s="12">
        <v>212.29</v>
      </c>
      <c r="D327" s="12">
        <v>115.36</v>
      </c>
      <c r="E327" s="12"/>
    </row>
    <row r="328" spans="1:5">
      <c r="A328" s="49"/>
      <c r="B328" s="13" t="s">
        <v>562</v>
      </c>
      <c r="C328" s="12">
        <v>9.3699999999999992</v>
      </c>
      <c r="D328" s="12">
        <v>9.3699999999999992</v>
      </c>
      <c r="E328" s="12"/>
    </row>
    <row r="329" spans="1:5">
      <c r="A329" s="49"/>
      <c r="B329" s="13" t="s">
        <v>563</v>
      </c>
      <c r="C329" s="12">
        <v>0.126</v>
      </c>
      <c r="D329" s="12">
        <v>0.126</v>
      </c>
      <c r="E329" s="12"/>
    </row>
    <row r="330" spans="1:5">
      <c r="A330" s="49"/>
      <c r="B330" s="13" t="s">
        <v>564</v>
      </c>
      <c r="C330" s="12">
        <v>5.4</v>
      </c>
      <c r="D330" s="12">
        <v>3.9</v>
      </c>
      <c r="E330" s="12"/>
    </row>
    <row r="331" spans="1:5">
      <c r="A331" s="49"/>
      <c r="B331" s="13" t="s">
        <v>565</v>
      </c>
      <c r="C331" s="12">
        <v>47.137999999999998</v>
      </c>
      <c r="D331" s="12">
        <v>21.838999999999999</v>
      </c>
      <c r="E331" s="12"/>
    </row>
    <row r="332" spans="1:5">
      <c r="A332" s="49"/>
      <c r="B332" s="13" t="s">
        <v>566</v>
      </c>
      <c r="C332" s="12">
        <v>43.17</v>
      </c>
      <c r="D332" s="12">
        <v>23.497</v>
      </c>
      <c r="E332" s="12"/>
    </row>
    <row r="333" spans="1:5">
      <c r="A333" s="49"/>
      <c r="B333" s="13" t="s">
        <v>567</v>
      </c>
      <c r="C333" s="12">
        <v>9.7949999999999999</v>
      </c>
      <c r="D333" s="12">
        <v>9.7949999999999999</v>
      </c>
      <c r="E333" s="12"/>
    </row>
    <row r="334" spans="1:5">
      <c r="A334" s="49"/>
      <c r="B334" s="13" t="s">
        <v>568</v>
      </c>
      <c r="C334" s="12">
        <v>4.4999999999999998E-2</v>
      </c>
      <c r="D334" s="12">
        <v>4.4999999999999998E-2</v>
      </c>
      <c r="E334" s="12"/>
    </row>
    <row r="335" spans="1:5" ht="17" thickBot="1">
      <c r="A335" s="50"/>
      <c r="B335" s="51" t="s">
        <v>569</v>
      </c>
      <c r="C335" s="18">
        <v>1.9710000000000001</v>
      </c>
      <c r="D335" s="18">
        <v>1.423</v>
      </c>
      <c r="E335" s="18"/>
    </row>
    <row r="336" spans="1:5">
      <c r="A336" s="47" t="s">
        <v>299</v>
      </c>
      <c r="B336" s="48" t="s">
        <v>554</v>
      </c>
      <c r="C336" s="17">
        <v>200.47</v>
      </c>
      <c r="D336" s="17">
        <v>96.23</v>
      </c>
      <c r="E336" s="17"/>
    </row>
    <row r="337" spans="1:5">
      <c r="A337" s="49" t="s">
        <v>574</v>
      </c>
      <c r="B337" s="13" t="s">
        <v>556</v>
      </c>
      <c r="C337" s="12">
        <v>185.68</v>
      </c>
      <c r="D337" s="12">
        <v>84.27</v>
      </c>
      <c r="E337" s="12"/>
    </row>
    <row r="338" spans="1:5">
      <c r="A338" s="49"/>
      <c r="B338" s="13" t="s">
        <v>557</v>
      </c>
      <c r="C338" s="12">
        <v>10.61</v>
      </c>
      <c r="D338" s="12">
        <v>10.61</v>
      </c>
      <c r="E338" s="12"/>
    </row>
    <row r="339" spans="1:5">
      <c r="A339" s="49"/>
      <c r="B339" s="13" t="s">
        <v>558</v>
      </c>
      <c r="C339" s="12">
        <v>0.13100000000000001</v>
      </c>
      <c r="D339" s="12">
        <v>0.13100000000000001</v>
      </c>
      <c r="E339" s="12"/>
    </row>
    <row r="340" spans="1:5">
      <c r="A340" s="49"/>
      <c r="B340" s="13" t="s">
        <v>559</v>
      </c>
      <c r="C340" s="12" t="s">
        <v>575</v>
      </c>
      <c r="D340" s="12" t="s">
        <v>576</v>
      </c>
      <c r="E340" s="12"/>
    </row>
    <row r="341" spans="1:5">
      <c r="A341" s="49"/>
      <c r="B341" s="13" t="s">
        <v>560</v>
      </c>
      <c r="C341" s="12">
        <v>196.97</v>
      </c>
      <c r="D341" s="12">
        <v>95.16</v>
      </c>
      <c r="E341" s="12"/>
    </row>
    <row r="342" spans="1:5">
      <c r="A342" s="49"/>
      <c r="B342" s="13" t="s">
        <v>561</v>
      </c>
      <c r="C342" s="12">
        <v>185.12</v>
      </c>
      <c r="D342" s="12">
        <v>83.67</v>
      </c>
      <c r="E342" s="12"/>
    </row>
    <row r="343" spans="1:5">
      <c r="A343" s="49"/>
      <c r="B343" s="13" t="s">
        <v>562</v>
      </c>
      <c r="C343" s="12">
        <v>10.18</v>
      </c>
      <c r="D343" s="12">
        <v>10.18</v>
      </c>
      <c r="E343" s="12"/>
    </row>
    <row r="344" spans="1:5">
      <c r="A344" s="49"/>
      <c r="B344" s="13" t="s">
        <v>563</v>
      </c>
      <c r="C344" s="12">
        <v>5.2999999999999999E-2</v>
      </c>
      <c r="D344" s="12">
        <v>5.2999999999999999E-2</v>
      </c>
      <c r="E344" s="12"/>
    </row>
    <row r="345" spans="1:5">
      <c r="A345" s="49"/>
      <c r="B345" s="13" t="s">
        <v>564</v>
      </c>
      <c r="C345" s="12" t="s">
        <v>577</v>
      </c>
      <c r="D345" s="12" t="s">
        <v>578</v>
      </c>
      <c r="E345" s="12"/>
    </row>
    <row r="346" spans="1:5">
      <c r="A346" s="49"/>
      <c r="B346" s="13" t="s">
        <v>565</v>
      </c>
      <c r="C346" s="12">
        <v>41.63</v>
      </c>
      <c r="D346" s="12">
        <v>20.91</v>
      </c>
      <c r="E346" s="12"/>
    </row>
    <row r="347" spans="1:5">
      <c r="A347" s="49"/>
      <c r="B347" s="13" t="s">
        <v>566</v>
      </c>
      <c r="C347" s="12">
        <v>37.64</v>
      </c>
      <c r="D347" s="12">
        <v>17.05</v>
      </c>
      <c r="E347" s="12"/>
    </row>
    <row r="348" spans="1:5">
      <c r="A348" s="49"/>
      <c r="B348" s="13" t="s">
        <v>567</v>
      </c>
      <c r="C348" s="12">
        <v>3.38</v>
      </c>
      <c r="D348" s="12">
        <v>3.38</v>
      </c>
      <c r="E348" s="12"/>
    </row>
    <row r="349" spans="1:5">
      <c r="A349" s="49"/>
      <c r="B349" s="13" t="s">
        <v>568</v>
      </c>
      <c r="C349" s="12">
        <v>1.9E-2</v>
      </c>
      <c r="D349" s="12">
        <v>1.9E-2</v>
      </c>
      <c r="E349" s="12"/>
    </row>
    <row r="350" spans="1:5" ht="17" thickBot="1">
      <c r="A350" s="50"/>
      <c r="B350" s="51" t="s">
        <v>569</v>
      </c>
      <c r="C350" s="18" t="s">
        <v>579</v>
      </c>
      <c r="D350" s="18">
        <v>0.46</v>
      </c>
      <c r="E350" s="18"/>
    </row>
    <row r="351" spans="1:5">
      <c r="A351" s="47" t="s">
        <v>300</v>
      </c>
      <c r="B351" s="48" t="s">
        <v>554</v>
      </c>
      <c r="C351" s="17">
        <v>171.17</v>
      </c>
      <c r="D351" s="17">
        <v>85</v>
      </c>
      <c r="E351" s="17"/>
    </row>
    <row r="352" spans="1:5">
      <c r="A352" s="49" t="s">
        <v>553</v>
      </c>
      <c r="B352" s="13" t="s">
        <v>556</v>
      </c>
      <c r="C352" s="12">
        <v>149.54</v>
      </c>
      <c r="D352" s="12">
        <v>77.38</v>
      </c>
      <c r="E352" s="12"/>
    </row>
    <row r="353" spans="1:5">
      <c r="A353" s="49"/>
      <c r="B353" s="13" t="s">
        <v>557</v>
      </c>
      <c r="C353" s="12">
        <v>9.6349999999999998</v>
      </c>
      <c r="D353" s="12">
        <v>9.6349999999999998</v>
      </c>
      <c r="E353" s="12"/>
    </row>
    <row r="354" spans="1:5">
      <c r="A354" s="49"/>
      <c r="B354" s="13" t="s">
        <v>558</v>
      </c>
      <c r="C354" s="12">
        <v>0</v>
      </c>
      <c r="D354" s="12">
        <v>0</v>
      </c>
      <c r="E354" s="12"/>
    </row>
    <row r="355" spans="1:5">
      <c r="A355" s="49"/>
      <c r="B355" s="13" t="s">
        <v>559</v>
      </c>
      <c r="C355" s="12">
        <v>12</v>
      </c>
      <c r="D355" s="12">
        <v>9</v>
      </c>
      <c r="E355" s="12"/>
    </row>
    <row r="356" spans="1:5">
      <c r="A356" s="49"/>
      <c r="B356" s="13" t="s">
        <v>560</v>
      </c>
      <c r="C356" s="12">
        <v>162.9</v>
      </c>
      <c r="D356" s="12">
        <v>85</v>
      </c>
      <c r="E356" s="12"/>
    </row>
    <row r="357" spans="1:5">
      <c r="A357" s="49"/>
      <c r="B357" s="13" t="s">
        <v>561</v>
      </c>
      <c r="C357" s="12">
        <v>148.88499999999999</v>
      </c>
      <c r="D357" s="12">
        <v>76.73</v>
      </c>
      <c r="E357" s="12"/>
    </row>
    <row r="358" spans="1:5">
      <c r="A358" s="49"/>
      <c r="B358" s="13" t="s">
        <v>562</v>
      </c>
      <c r="C358" s="12">
        <v>9.2159999999999993</v>
      </c>
      <c r="D358" s="12">
        <v>9.2159999999999993</v>
      </c>
      <c r="E358" s="12"/>
    </row>
    <row r="359" spans="1:5">
      <c r="A359" s="49"/>
      <c r="B359" s="13" t="s">
        <v>563</v>
      </c>
      <c r="C359" s="12">
        <v>0</v>
      </c>
      <c r="D359" s="12">
        <v>0</v>
      </c>
      <c r="E359" s="12"/>
    </row>
    <row r="360" spans="1:5">
      <c r="A360" s="49"/>
      <c r="B360" s="13" t="s">
        <v>564</v>
      </c>
      <c r="C360" s="12">
        <v>4.8</v>
      </c>
      <c r="D360" s="12">
        <v>3.6</v>
      </c>
      <c r="E360" s="12"/>
    </row>
    <row r="361" spans="1:5">
      <c r="A361" s="49"/>
      <c r="B361" s="13" t="s">
        <v>565</v>
      </c>
      <c r="C361" s="12">
        <v>33.963999999999999</v>
      </c>
      <c r="D361" s="12">
        <v>17.27</v>
      </c>
      <c r="E361" s="12"/>
    </row>
    <row r="362" spans="1:5">
      <c r="A362" s="49"/>
      <c r="B362" s="13" t="s">
        <v>566</v>
      </c>
      <c r="C362" s="12">
        <v>30.295000000000002</v>
      </c>
      <c r="D362" s="12">
        <v>15.65</v>
      </c>
      <c r="E362" s="12"/>
    </row>
    <row r="363" spans="1:5">
      <c r="A363" s="49"/>
      <c r="B363" s="13" t="s">
        <v>567</v>
      </c>
      <c r="C363" s="12">
        <v>1.917</v>
      </c>
      <c r="D363" s="12">
        <v>1.917</v>
      </c>
      <c r="E363" s="12"/>
    </row>
    <row r="364" spans="1:5">
      <c r="A364" s="49"/>
      <c r="B364" s="13" t="s">
        <v>568</v>
      </c>
      <c r="C364" s="12">
        <v>0</v>
      </c>
      <c r="D364" s="12">
        <v>0</v>
      </c>
      <c r="E364" s="12"/>
    </row>
    <row r="365" spans="1:5" ht="17" thickBot="1">
      <c r="A365" s="50"/>
      <c r="B365" s="51" t="s">
        <v>569</v>
      </c>
      <c r="C365" s="18">
        <v>1.752</v>
      </c>
      <c r="D365" s="18">
        <v>0</v>
      </c>
      <c r="E365" s="18"/>
    </row>
    <row r="366" spans="1:5">
      <c r="A366" s="47" t="s">
        <v>382</v>
      </c>
      <c r="B366" s="48" t="s">
        <v>613</v>
      </c>
      <c r="C366" s="112">
        <v>131</v>
      </c>
      <c r="D366" s="112">
        <v>38.4</v>
      </c>
      <c r="E366" s="112"/>
    </row>
    <row r="367" spans="1:5">
      <c r="A367" s="49"/>
      <c r="B367" s="13" t="s">
        <v>627</v>
      </c>
      <c r="C367" s="111">
        <v>109.13</v>
      </c>
      <c r="D367" s="111">
        <v>25.97</v>
      </c>
      <c r="E367" s="111"/>
    </row>
    <row r="368" spans="1:5">
      <c r="A368" s="49"/>
      <c r="B368" s="13" t="s">
        <v>615</v>
      </c>
      <c r="C368" s="111">
        <v>4.6399999999999997</v>
      </c>
      <c r="D368" s="111">
        <v>1.56</v>
      </c>
      <c r="E368" s="111"/>
    </row>
    <row r="369" spans="1:5">
      <c r="A369" s="49"/>
      <c r="B369" s="13" t="s">
        <v>616</v>
      </c>
      <c r="C369" s="111">
        <v>0</v>
      </c>
      <c r="D369" s="111">
        <v>0</v>
      </c>
      <c r="E369" s="111"/>
    </row>
    <row r="370" spans="1:5" ht="28">
      <c r="A370" s="49"/>
      <c r="B370" s="13" t="s">
        <v>672</v>
      </c>
      <c r="C370" s="111">
        <v>17.23</v>
      </c>
      <c r="D370" s="111">
        <v>10.87</v>
      </c>
      <c r="E370" s="111"/>
    </row>
    <row r="371" spans="1:5">
      <c r="A371" s="49"/>
      <c r="B371" s="13" t="s">
        <v>673</v>
      </c>
      <c r="C371" s="111">
        <v>105.41</v>
      </c>
      <c r="D371" s="111">
        <v>0.67</v>
      </c>
      <c r="E371" s="111"/>
    </row>
    <row r="372" spans="1:5">
      <c r="A372" s="49"/>
      <c r="B372" s="13" t="s">
        <v>674</v>
      </c>
      <c r="C372" s="111">
        <v>102.35</v>
      </c>
      <c r="D372" s="111">
        <v>0.67</v>
      </c>
      <c r="E372" s="111"/>
    </row>
    <row r="373" spans="1:5">
      <c r="A373" s="49"/>
      <c r="B373" s="13" t="s">
        <v>675</v>
      </c>
      <c r="C373" s="111">
        <v>3.06</v>
      </c>
      <c r="D373" s="111">
        <v>0</v>
      </c>
      <c r="E373" s="111"/>
    </row>
    <row r="374" spans="1:5" ht="20" customHeight="1">
      <c r="A374" s="49"/>
      <c r="B374" s="13" t="s">
        <v>676</v>
      </c>
      <c r="C374" s="111">
        <v>10.42</v>
      </c>
      <c r="D374" s="111">
        <v>19.329999999999998</v>
      </c>
      <c r="E374" s="111"/>
    </row>
    <row r="375" spans="1:5">
      <c r="A375" s="49"/>
      <c r="B375" s="13" t="s">
        <v>677</v>
      </c>
      <c r="C375" s="111">
        <v>0.85</v>
      </c>
      <c r="D375" s="111">
        <v>12.95</v>
      </c>
      <c r="E375" s="111"/>
    </row>
    <row r="376" spans="1:5">
      <c r="A376" s="49"/>
      <c r="B376" s="13" t="s">
        <v>678</v>
      </c>
      <c r="C376" s="111">
        <v>0.73</v>
      </c>
      <c r="D376" s="111">
        <v>0.8</v>
      </c>
      <c r="E376" s="111"/>
    </row>
    <row r="377" spans="1:5">
      <c r="A377" s="49"/>
      <c r="B377" s="13" t="s">
        <v>679</v>
      </c>
      <c r="C377" s="111">
        <v>0</v>
      </c>
      <c r="D377" s="111">
        <v>0</v>
      </c>
      <c r="E377" s="111"/>
    </row>
    <row r="378" spans="1:5" ht="28">
      <c r="A378" s="49"/>
      <c r="B378" s="13" t="s">
        <v>680</v>
      </c>
      <c r="C378" s="111">
        <v>8.84</v>
      </c>
      <c r="D378" s="111">
        <v>5.58</v>
      </c>
      <c r="E378" s="111"/>
    </row>
    <row r="379" spans="1:5">
      <c r="A379" s="49"/>
      <c r="B379" s="13" t="s">
        <v>623</v>
      </c>
      <c r="C379" s="111">
        <v>25.27</v>
      </c>
      <c r="D379" s="111">
        <v>8.51</v>
      </c>
      <c r="E379" s="111"/>
    </row>
    <row r="380" spans="1:5">
      <c r="A380" s="49"/>
      <c r="B380" s="13" t="s">
        <v>629</v>
      </c>
      <c r="C380" s="111">
        <v>20.52</v>
      </c>
      <c r="D380" s="111">
        <v>5.74</v>
      </c>
      <c r="E380" s="111"/>
    </row>
    <row r="381" spans="1:5">
      <c r="A381" s="49"/>
      <c r="B381" s="13" t="s">
        <v>625</v>
      </c>
      <c r="C381" s="111">
        <v>0.92</v>
      </c>
      <c r="D381" s="111">
        <v>0.35</v>
      </c>
      <c r="E381" s="111"/>
    </row>
    <row r="382" spans="1:5">
      <c r="A382" s="49"/>
      <c r="B382" s="13" t="s">
        <v>626</v>
      </c>
      <c r="C382" s="111">
        <v>0</v>
      </c>
      <c r="D382" s="111">
        <v>0</v>
      </c>
      <c r="E382" s="111"/>
    </row>
    <row r="383" spans="1:5" ht="17" thickBot="1">
      <c r="A383" s="49"/>
      <c r="B383" s="13" t="s">
        <v>681</v>
      </c>
      <c r="C383" s="111">
        <v>3.83</v>
      </c>
      <c r="D383" s="111">
        <v>2.42</v>
      </c>
      <c r="E383" s="111"/>
    </row>
    <row r="384" spans="1:5">
      <c r="A384" s="47" t="s">
        <v>383</v>
      </c>
      <c r="B384" s="48" t="s">
        <v>613</v>
      </c>
      <c r="C384" s="112">
        <v>246.86</v>
      </c>
      <c r="D384" s="112">
        <v>101.27</v>
      </c>
      <c r="E384" s="112"/>
    </row>
    <row r="385" spans="1:5">
      <c r="A385" s="49"/>
      <c r="B385" s="13" t="s">
        <v>627</v>
      </c>
      <c r="C385" s="111">
        <v>138.82</v>
      </c>
      <c r="D385" s="111">
        <v>25.34</v>
      </c>
      <c r="E385" s="111"/>
    </row>
    <row r="386" spans="1:5">
      <c r="A386" s="49"/>
      <c r="B386" s="13" t="s">
        <v>615</v>
      </c>
      <c r="C386" s="111">
        <v>5.39</v>
      </c>
      <c r="D386" s="111">
        <v>1.47</v>
      </c>
      <c r="E386" s="111"/>
    </row>
    <row r="387" spans="1:5">
      <c r="A387" s="49"/>
      <c r="B387" s="13" t="s">
        <v>616</v>
      </c>
      <c r="C387" s="111">
        <v>1.29</v>
      </c>
      <c r="D387" s="111">
        <v>0.77</v>
      </c>
      <c r="E387" s="111"/>
    </row>
    <row r="388" spans="1:5" ht="28">
      <c r="A388" s="49"/>
      <c r="B388" s="13" t="s">
        <v>672</v>
      </c>
      <c r="C388" s="111">
        <v>66.66</v>
      </c>
      <c r="D388" s="111">
        <v>40.14</v>
      </c>
      <c r="E388" s="111"/>
    </row>
    <row r="389" spans="1:5">
      <c r="A389" s="49"/>
      <c r="B389" s="13" t="s">
        <v>673</v>
      </c>
      <c r="C389" s="111">
        <v>161.82</v>
      </c>
      <c r="D389" s="111">
        <v>36.15</v>
      </c>
      <c r="E389" s="111"/>
    </row>
    <row r="390" spans="1:5">
      <c r="A390" s="49"/>
      <c r="B390" s="13" t="s">
        <v>674</v>
      </c>
      <c r="C390" s="111">
        <v>125.9</v>
      </c>
      <c r="D390" s="111">
        <v>5.33</v>
      </c>
      <c r="E390" s="111"/>
    </row>
    <row r="391" spans="1:5">
      <c r="A391" s="49"/>
      <c r="B391" s="13" t="s">
        <v>675</v>
      </c>
      <c r="C391" s="111">
        <v>5.0999999999999996</v>
      </c>
      <c r="D391" s="111">
        <v>0</v>
      </c>
      <c r="E391" s="111"/>
    </row>
    <row r="392" spans="1:5" ht="28">
      <c r="A392" s="49"/>
      <c r="B392" s="13" t="s">
        <v>682</v>
      </c>
      <c r="C392" s="111">
        <v>30.82</v>
      </c>
      <c r="D392" s="111">
        <v>30.82</v>
      </c>
      <c r="E392" s="111"/>
    </row>
    <row r="393" spans="1:5">
      <c r="A393" s="49"/>
      <c r="B393" s="13" t="s">
        <v>676</v>
      </c>
      <c r="C393" s="111">
        <v>39.46</v>
      </c>
      <c r="D393" s="111">
        <v>32.47</v>
      </c>
      <c r="E393" s="111"/>
    </row>
    <row r="394" spans="1:5">
      <c r="A394" s="49"/>
      <c r="B394" s="13" t="s">
        <v>677</v>
      </c>
      <c r="C394" s="111">
        <v>3.4</v>
      </c>
      <c r="D394" s="111">
        <v>10.119999999999999</v>
      </c>
      <c r="E394" s="111"/>
    </row>
    <row r="395" spans="1:5">
      <c r="A395" s="49"/>
      <c r="B395" s="13" t="s">
        <v>678</v>
      </c>
      <c r="C395" s="111">
        <v>0.02</v>
      </c>
      <c r="D395" s="111">
        <v>0.75</v>
      </c>
      <c r="E395" s="111"/>
    </row>
    <row r="396" spans="1:5">
      <c r="A396" s="49"/>
      <c r="B396" s="13" t="s">
        <v>679</v>
      </c>
      <c r="C396" s="111">
        <v>0.66</v>
      </c>
      <c r="D396" s="111">
        <v>0.4</v>
      </c>
      <c r="E396" s="111"/>
    </row>
    <row r="397" spans="1:5" ht="28">
      <c r="A397" s="49"/>
      <c r="B397" s="13" t="s">
        <v>680</v>
      </c>
      <c r="C397" s="111">
        <v>34.19</v>
      </c>
      <c r="D397" s="111">
        <v>20.59</v>
      </c>
      <c r="E397" s="111"/>
    </row>
    <row r="398" spans="1:5" ht="28">
      <c r="A398" s="49"/>
      <c r="B398" s="13" t="s">
        <v>683</v>
      </c>
      <c r="C398" s="111">
        <v>1.2</v>
      </c>
      <c r="D398" s="111">
        <v>0.61</v>
      </c>
      <c r="E398" s="111"/>
    </row>
    <row r="399" spans="1:5">
      <c r="A399" s="49"/>
      <c r="B399" s="13" t="s">
        <v>623</v>
      </c>
      <c r="C399" s="111">
        <v>48.96</v>
      </c>
      <c r="D399" s="111">
        <v>21.18</v>
      </c>
      <c r="E399" s="111"/>
    </row>
    <row r="400" spans="1:5">
      <c r="A400" s="49"/>
      <c r="B400" s="13" t="s">
        <v>629</v>
      </c>
      <c r="C400" s="111">
        <v>26.26</v>
      </c>
      <c r="D400" s="111">
        <v>5.43</v>
      </c>
      <c r="E400" s="111"/>
    </row>
    <row r="401" spans="1:5">
      <c r="A401" s="49"/>
      <c r="B401" s="13" t="s">
        <v>625</v>
      </c>
      <c r="C401" s="111">
        <v>1.01</v>
      </c>
      <c r="D401" s="111">
        <v>0.33</v>
      </c>
      <c r="E401" s="111"/>
    </row>
    <row r="402" spans="1:5">
      <c r="A402" s="49"/>
      <c r="B402" s="13" t="s">
        <v>626</v>
      </c>
      <c r="C402" s="111">
        <v>0.28999999999999998</v>
      </c>
      <c r="D402" s="111">
        <v>0.17</v>
      </c>
      <c r="E402" s="111"/>
    </row>
    <row r="403" spans="1:5">
      <c r="A403" s="49"/>
      <c r="B403" s="13" t="s">
        <v>681</v>
      </c>
      <c r="C403" s="111">
        <v>14.81</v>
      </c>
      <c r="D403" s="111">
        <v>8.92</v>
      </c>
      <c r="E403" s="111"/>
    </row>
    <row r="404" spans="1:5" ht="17" thickBot="1">
      <c r="A404" s="49"/>
      <c r="B404" s="13" t="s">
        <v>426</v>
      </c>
      <c r="C404" s="111">
        <v>6.59</v>
      </c>
      <c r="D404" s="111">
        <v>6.33</v>
      </c>
      <c r="E404" s="111"/>
    </row>
    <row r="405" spans="1:5">
      <c r="A405" s="47" t="s">
        <v>384</v>
      </c>
      <c r="B405" s="48" t="s">
        <v>613</v>
      </c>
      <c r="C405" s="112">
        <v>149.28</v>
      </c>
      <c r="D405" s="112">
        <v>33.78</v>
      </c>
      <c r="E405" s="112"/>
    </row>
    <row r="406" spans="1:5">
      <c r="A406" s="49"/>
      <c r="B406" s="13" t="s">
        <v>627</v>
      </c>
      <c r="C406" s="111">
        <v>121.08</v>
      </c>
      <c r="D406" s="111">
        <v>17.100000000000001</v>
      </c>
      <c r="E406" s="111"/>
    </row>
    <row r="407" spans="1:5">
      <c r="A407" s="49"/>
      <c r="B407" s="13" t="s">
        <v>615</v>
      </c>
      <c r="C407" s="111">
        <v>0.21</v>
      </c>
      <c r="D407" s="111">
        <v>0.06</v>
      </c>
      <c r="E407" s="111"/>
    </row>
    <row r="408" spans="1:5">
      <c r="A408" s="49"/>
      <c r="B408" s="13" t="s">
        <v>616</v>
      </c>
      <c r="C408" s="105">
        <v>0</v>
      </c>
      <c r="D408" s="105">
        <v>0</v>
      </c>
      <c r="E408" s="105"/>
    </row>
    <row r="409" spans="1:5" ht="28">
      <c r="A409" s="49"/>
      <c r="B409" s="13" t="s">
        <v>672</v>
      </c>
      <c r="C409" s="111">
        <v>27.99</v>
      </c>
      <c r="D409" s="111">
        <v>16.63</v>
      </c>
      <c r="E409" s="111"/>
    </row>
    <row r="410" spans="1:5">
      <c r="A410" s="49"/>
      <c r="B410" s="13" t="s">
        <v>673</v>
      </c>
      <c r="C410" s="111">
        <v>113.18</v>
      </c>
      <c r="D410" s="111">
        <v>8.32</v>
      </c>
      <c r="E410" s="111"/>
    </row>
    <row r="411" spans="1:5">
      <c r="A411" s="49"/>
      <c r="B411" s="13" t="s">
        <v>674</v>
      </c>
      <c r="C411" s="111">
        <v>113.06</v>
      </c>
      <c r="D411" s="111">
        <v>8.32</v>
      </c>
      <c r="E411" s="111"/>
    </row>
    <row r="412" spans="1:5">
      <c r="A412" s="49"/>
      <c r="B412" s="13" t="s">
        <v>675</v>
      </c>
      <c r="C412" s="111">
        <v>0.12</v>
      </c>
      <c r="D412" s="111">
        <v>0</v>
      </c>
      <c r="E412" s="111"/>
    </row>
    <row r="413" spans="1:5">
      <c r="A413" s="49"/>
      <c r="B413" s="13" t="s">
        <v>676</v>
      </c>
      <c r="C413" s="111">
        <v>15.61</v>
      </c>
      <c r="D413" s="111">
        <v>12.84</v>
      </c>
      <c r="E413" s="111"/>
    </row>
    <row r="414" spans="1:5">
      <c r="A414" s="49"/>
      <c r="B414" s="13" t="s">
        <v>677</v>
      </c>
      <c r="C414" s="111">
        <v>1.21</v>
      </c>
      <c r="D414" s="111">
        <v>4.29</v>
      </c>
      <c r="E414" s="111"/>
    </row>
    <row r="415" spans="1:5">
      <c r="A415" s="49"/>
      <c r="B415" s="13" t="s">
        <v>678</v>
      </c>
      <c r="C415" s="111">
        <v>0.05</v>
      </c>
      <c r="D415" s="111">
        <v>0.03</v>
      </c>
      <c r="E415" s="111"/>
    </row>
    <row r="416" spans="1:5">
      <c r="A416" s="49"/>
      <c r="B416" s="13" t="s">
        <v>679</v>
      </c>
      <c r="C416" s="105">
        <v>0</v>
      </c>
      <c r="D416" s="105">
        <v>0</v>
      </c>
      <c r="E416" s="105"/>
    </row>
    <row r="417" spans="1:5" ht="28">
      <c r="A417" s="49"/>
      <c r="B417" s="13" t="s">
        <v>680</v>
      </c>
      <c r="C417" s="111">
        <v>14.36</v>
      </c>
      <c r="D417" s="111">
        <v>8.5299999999999994</v>
      </c>
      <c r="E417" s="111"/>
    </row>
    <row r="418" spans="1:5">
      <c r="A418" s="49"/>
      <c r="B418" s="13" t="s">
        <v>623</v>
      </c>
      <c r="C418" s="111">
        <v>29.05</v>
      </c>
      <c r="D418" s="111">
        <v>7.2</v>
      </c>
      <c r="E418" s="111"/>
    </row>
    <row r="419" spans="1:5">
      <c r="A419" s="49"/>
      <c r="B419" s="13" t="s">
        <v>629</v>
      </c>
      <c r="C419" s="111">
        <v>22.79</v>
      </c>
      <c r="D419" s="111">
        <v>3.5</v>
      </c>
      <c r="E419" s="111"/>
    </row>
    <row r="420" spans="1:5">
      <c r="A420" s="49"/>
      <c r="B420" s="13" t="s">
        <v>625</v>
      </c>
      <c r="C420" s="111">
        <v>0.04</v>
      </c>
      <c r="D420" s="111">
        <v>0.01</v>
      </c>
      <c r="E420" s="111"/>
    </row>
    <row r="421" spans="1:5">
      <c r="A421" s="49"/>
      <c r="B421" s="13" t="s">
        <v>626</v>
      </c>
      <c r="C421" s="105">
        <v>0</v>
      </c>
      <c r="D421" s="105">
        <v>0</v>
      </c>
      <c r="E421" s="105"/>
    </row>
    <row r="422" spans="1:5" ht="17" thickBot="1">
      <c r="A422" s="49"/>
      <c r="B422" s="13" t="s">
        <v>681</v>
      </c>
      <c r="C422" s="111">
        <v>6.22</v>
      </c>
      <c r="D422" s="111">
        <v>3.69</v>
      </c>
      <c r="E422" s="111"/>
    </row>
    <row r="423" spans="1:5">
      <c r="A423" s="47" t="s">
        <v>385</v>
      </c>
      <c r="B423" s="48" t="s">
        <v>613</v>
      </c>
      <c r="C423" s="112">
        <v>91.68</v>
      </c>
      <c r="D423" s="112">
        <v>37.200000000000003</v>
      </c>
      <c r="E423" s="112"/>
    </row>
    <row r="424" spans="1:5">
      <c r="A424" s="49"/>
      <c r="B424" s="13" t="s">
        <v>627</v>
      </c>
      <c r="C424" s="111">
        <v>71.13</v>
      </c>
      <c r="D424" s="111">
        <v>24.85</v>
      </c>
      <c r="E424" s="111"/>
    </row>
    <row r="425" spans="1:5">
      <c r="A425" s="49"/>
      <c r="B425" s="13" t="s">
        <v>615</v>
      </c>
      <c r="C425" s="111">
        <v>0.32</v>
      </c>
      <c r="D425" s="111">
        <v>0.05</v>
      </c>
      <c r="E425" s="111"/>
    </row>
    <row r="426" spans="1:5">
      <c r="A426" s="49"/>
      <c r="B426" s="13" t="s">
        <v>616</v>
      </c>
      <c r="C426" s="111">
        <v>0</v>
      </c>
      <c r="D426" s="111">
        <v>0</v>
      </c>
      <c r="E426" s="111"/>
    </row>
    <row r="427" spans="1:5" ht="28">
      <c r="A427" s="49"/>
      <c r="B427" s="13" t="s">
        <v>672</v>
      </c>
      <c r="C427" s="111">
        <v>20.23</v>
      </c>
      <c r="D427" s="111">
        <v>12.3</v>
      </c>
      <c r="E427" s="111"/>
    </row>
    <row r="428" spans="1:5">
      <c r="A428" s="49"/>
      <c r="B428" s="13" t="s">
        <v>673</v>
      </c>
      <c r="C428" s="111">
        <v>66.400000000000006</v>
      </c>
      <c r="D428" s="111">
        <v>19.850000000000001</v>
      </c>
      <c r="E428" s="111"/>
    </row>
    <row r="429" spans="1:5">
      <c r="A429" s="49"/>
      <c r="B429" s="13" t="s">
        <v>674</v>
      </c>
      <c r="C429" s="111">
        <v>66.400000000000006</v>
      </c>
      <c r="D429" s="111">
        <v>19.850000000000001</v>
      </c>
      <c r="E429" s="111"/>
    </row>
    <row r="430" spans="1:5">
      <c r="A430" s="49"/>
      <c r="B430" s="13" t="s">
        <v>675</v>
      </c>
      <c r="C430" s="111">
        <v>0</v>
      </c>
      <c r="D430" s="111">
        <v>0</v>
      </c>
      <c r="E430" s="111"/>
    </row>
    <row r="431" spans="1:5">
      <c r="A431" s="49"/>
      <c r="B431" s="13" t="s">
        <v>676</v>
      </c>
      <c r="C431" s="111">
        <v>11.26</v>
      </c>
      <c r="D431" s="111">
        <v>8.39</v>
      </c>
      <c r="E431" s="111"/>
    </row>
    <row r="432" spans="1:5">
      <c r="A432" s="49"/>
      <c r="B432" s="13" t="s">
        <v>677</v>
      </c>
      <c r="C432" s="111">
        <v>0.72</v>
      </c>
      <c r="D432" s="111">
        <v>2.0499999999999998</v>
      </c>
      <c r="E432" s="111"/>
    </row>
    <row r="433" spans="1:5">
      <c r="A433" s="49"/>
      <c r="B433" s="13" t="s">
        <v>678</v>
      </c>
      <c r="C433" s="111">
        <v>0.16</v>
      </c>
      <c r="D433" s="111">
        <v>0.03</v>
      </c>
      <c r="E433" s="111"/>
    </row>
    <row r="434" spans="1:5">
      <c r="A434" s="49"/>
      <c r="B434" s="13" t="s">
        <v>679</v>
      </c>
      <c r="C434" s="111">
        <v>0</v>
      </c>
      <c r="D434" s="111">
        <v>0</v>
      </c>
      <c r="E434" s="111"/>
    </row>
    <row r="435" spans="1:5" ht="28">
      <c r="A435" s="49"/>
      <c r="B435" s="13" t="s">
        <v>680</v>
      </c>
      <c r="C435" s="111">
        <v>10.37</v>
      </c>
      <c r="D435" s="111">
        <v>6.31</v>
      </c>
      <c r="E435" s="111"/>
    </row>
    <row r="436" spans="1:5">
      <c r="A436" s="49"/>
      <c r="B436" s="13" t="s">
        <v>623</v>
      </c>
      <c r="C436" s="111">
        <v>17.95</v>
      </c>
      <c r="D436" s="111">
        <v>7.54</v>
      </c>
      <c r="E436" s="111"/>
    </row>
    <row r="437" spans="1:5">
      <c r="A437" s="49"/>
      <c r="B437" s="13" t="s">
        <v>629</v>
      </c>
      <c r="C437" s="111">
        <v>13.39</v>
      </c>
      <c r="D437" s="111">
        <v>4.8</v>
      </c>
      <c r="E437" s="111"/>
    </row>
    <row r="438" spans="1:5">
      <c r="A438" s="49"/>
      <c r="B438" s="13" t="s">
        <v>625</v>
      </c>
      <c r="C438" s="111">
        <v>7.0000000000000007E-2</v>
      </c>
      <c r="D438" s="111">
        <v>0.01</v>
      </c>
      <c r="E438" s="111"/>
    </row>
    <row r="439" spans="1:5">
      <c r="A439" s="49"/>
      <c r="B439" s="13" t="s">
        <v>626</v>
      </c>
      <c r="C439" s="111">
        <v>0</v>
      </c>
      <c r="D439" s="111">
        <v>0</v>
      </c>
      <c r="E439" s="111"/>
    </row>
    <row r="440" spans="1:5" ht="17" thickBot="1">
      <c r="A440" s="49"/>
      <c r="B440" s="13" t="s">
        <v>681</v>
      </c>
      <c r="C440" s="111">
        <v>4.49</v>
      </c>
      <c r="D440" s="111">
        <v>2.73</v>
      </c>
      <c r="E440" s="111"/>
    </row>
    <row r="441" spans="1:5">
      <c r="A441" s="47" t="s">
        <v>386</v>
      </c>
      <c r="B441" s="48" t="s">
        <v>613</v>
      </c>
      <c r="C441" s="112">
        <v>92.82</v>
      </c>
      <c r="D441" s="112">
        <v>18.690000000000001</v>
      </c>
      <c r="E441" s="112"/>
    </row>
    <row r="442" spans="1:5">
      <c r="A442" s="49"/>
      <c r="B442" s="13" t="s">
        <v>627</v>
      </c>
      <c r="C442" s="111">
        <v>69.48</v>
      </c>
      <c r="D442" s="111">
        <v>8.42</v>
      </c>
      <c r="E442" s="111"/>
    </row>
    <row r="443" spans="1:5">
      <c r="A443" s="49"/>
      <c r="B443" s="13" t="s">
        <v>615</v>
      </c>
      <c r="C443" s="111">
        <v>1.7</v>
      </c>
      <c r="D443" s="111">
        <v>0.26</v>
      </c>
      <c r="E443" s="111"/>
    </row>
    <row r="444" spans="1:5">
      <c r="A444" s="49"/>
      <c r="B444" s="13" t="s">
        <v>616</v>
      </c>
      <c r="C444" s="111">
        <v>0</v>
      </c>
      <c r="D444" s="111">
        <v>0</v>
      </c>
      <c r="E444" s="111"/>
    </row>
    <row r="445" spans="1:5" ht="28">
      <c r="A445" s="49"/>
      <c r="B445" s="13" t="s">
        <v>672</v>
      </c>
      <c r="C445" s="111">
        <v>21.64</v>
      </c>
      <c r="D445" s="111">
        <v>10.01</v>
      </c>
      <c r="E445" s="111"/>
    </row>
    <row r="446" spans="1:5">
      <c r="A446" s="49"/>
      <c r="B446" s="13" t="s">
        <v>673</v>
      </c>
      <c r="C446" s="111">
        <v>66.58</v>
      </c>
      <c r="D446" s="111">
        <v>1.29</v>
      </c>
      <c r="E446" s="111"/>
    </row>
    <row r="447" spans="1:5">
      <c r="A447" s="49"/>
      <c r="B447" s="13" t="s">
        <v>674</v>
      </c>
      <c r="C447" s="111">
        <v>64.97</v>
      </c>
      <c r="D447" s="111">
        <v>1.29</v>
      </c>
      <c r="E447" s="111"/>
    </row>
    <row r="448" spans="1:5">
      <c r="A448" s="49"/>
      <c r="B448" s="13" t="s">
        <v>675</v>
      </c>
      <c r="C448" s="111">
        <v>1.6</v>
      </c>
      <c r="D448" s="111">
        <v>0</v>
      </c>
      <c r="E448" s="111"/>
    </row>
    <row r="449" spans="1:5">
      <c r="A449" s="49"/>
      <c r="B449" s="13" t="s">
        <v>676</v>
      </c>
      <c r="C449" s="111">
        <v>11.75</v>
      </c>
      <c r="D449" s="111">
        <v>8.89</v>
      </c>
      <c r="E449" s="111"/>
    </row>
    <row r="450" spans="1:5">
      <c r="A450" s="49"/>
      <c r="B450" s="13" t="s">
        <v>677</v>
      </c>
      <c r="C450" s="111">
        <v>0.64</v>
      </c>
      <c r="D450" s="111">
        <v>3.62</v>
      </c>
      <c r="E450" s="111"/>
    </row>
    <row r="451" spans="1:5">
      <c r="A451" s="49"/>
      <c r="B451" s="13" t="s">
        <v>678</v>
      </c>
      <c r="C451" s="111">
        <v>0.01</v>
      </c>
      <c r="D451" s="111">
        <v>0.13</v>
      </c>
      <c r="E451" s="111"/>
    </row>
    <row r="452" spans="1:5">
      <c r="A452" s="49"/>
      <c r="B452" s="13" t="s">
        <v>679</v>
      </c>
      <c r="C452" s="111">
        <v>0</v>
      </c>
      <c r="D452" s="111">
        <v>0</v>
      </c>
      <c r="E452" s="111"/>
    </row>
    <row r="453" spans="1:5" ht="28">
      <c r="A453" s="49"/>
      <c r="B453" s="13" t="s">
        <v>680</v>
      </c>
      <c r="C453" s="111">
        <v>11.1</v>
      </c>
      <c r="D453" s="111">
        <v>5.13</v>
      </c>
      <c r="E453" s="111"/>
    </row>
    <row r="454" spans="1:5">
      <c r="A454" s="49"/>
      <c r="B454" s="13" t="s">
        <v>623</v>
      </c>
      <c r="C454" s="111">
        <v>18.2</v>
      </c>
      <c r="D454" s="111">
        <v>4.0999999999999996</v>
      </c>
      <c r="E454" s="111"/>
    </row>
    <row r="455" spans="1:5">
      <c r="A455" s="49"/>
      <c r="B455" s="13" t="s">
        <v>629</v>
      </c>
      <c r="C455" s="111">
        <v>13.07</v>
      </c>
      <c r="D455" s="111">
        <v>1.82</v>
      </c>
      <c r="E455" s="111"/>
    </row>
    <row r="456" spans="1:5">
      <c r="A456" s="49"/>
      <c r="B456" s="13" t="s">
        <v>625</v>
      </c>
      <c r="C456" s="111">
        <v>0.32</v>
      </c>
      <c r="D456" s="111">
        <v>0.06</v>
      </c>
      <c r="E456" s="111"/>
    </row>
    <row r="457" spans="1:5">
      <c r="A457" s="49"/>
      <c r="B457" s="13" t="s">
        <v>626</v>
      </c>
      <c r="C457" s="111">
        <v>0</v>
      </c>
      <c r="D457" s="111">
        <v>0</v>
      </c>
      <c r="E457" s="111"/>
    </row>
    <row r="458" spans="1:5" ht="17" thickBot="1">
      <c r="A458" s="49"/>
      <c r="B458" s="13" t="s">
        <v>681</v>
      </c>
      <c r="C458" s="111">
        <v>4.8099999999999996</v>
      </c>
      <c r="D458" s="111">
        <v>2.2200000000000002</v>
      </c>
      <c r="E458" s="111"/>
    </row>
    <row r="459" spans="1:5" ht="17">
      <c r="A459" s="48" t="s">
        <v>427</v>
      </c>
      <c r="B459" s="48" t="s">
        <v>30</v>
      </c>
      <c r="C459" s="125">
        <v>1269.43</v>
      </c>
      <c r="D459" s="125">
        <v>275.14999999999998</v>
      </c>
      <c r="E459" s="125"/>
    </row>
    <row r="460" spans="1:5" ht="17">
      <c r="A460" s="126"/>
      <c r="B460" s="13" t="s">
        <v>31</v>
      </c>
      <c r="C460" s="127">
        <v>1145.1099999999999</v>
      </c>
      <c r="D460" s="127">
        <v>251.13</v>
      </c>
      <c r="E460" s="127"/>
    </row>
    <row r="461" spans="1:5" ht="17">
      <c r="A461" s="126"/>
      <c r="B461" s="13" t="s">
        <v>32</v>
      </c>
      <c r="C461" s="127">
        <v>13.82</v>
      </c>
      <c r="D461" s="127">
        <v>3.09</v>
      </c>
      <c r="E461" s="127"/>
    </row>
    <row r="462" spans="1:5" ht="17">
      <c r="A462" s="126"/>
      <c r="B462" s="13" t="s">
        <v>33</v>
      </c>
      <c r="C462" s="127">
        <v>0</v>
      </c>
      <c r="D462" s="127">
        <v>0</v>
      </c>
      <c r="E462" s="127"/>
    </row>
    <row r="463" spans="1:5" ht="17">
      <c r="A463" s="126"/>
      <c r="B463" s="13" t="s">
        <v>34</v>
      </c>
      <c r="C463" s="127">
        <v>109.61</v>
      </c>
      <c r="D463" s="127">
        <v>20.2</v>
      </c>
      <c r="E463" s="127"/>
    </row>
    <row r="464" spans="1:5" ht="17">
      <c r="A464" s="126"/>
      <c r="B464" s="13" t="s">
        <v>35</v>
      </c>
      <c r="C464" s="127">
        <v>1209.53</v>
      </c>
      <c r="D464" s="127">
        <f>D465+D466+D467+D468</f>
        <v>263.38</v>
      </c>
      <c r="E464" s="127"/>
    </row>
    <row r="465" spans="1:5" ht="17">
      <c r="A465" s="126"/>
      <c r="B465" s="13" t="s">
        <v>36</v>
      </c>
      <c r="C465" s="127">
        <v>1144.9000000000001</v>
      </c>
      <c r="D465" s="127">
        <v>251.08</v>
      </c>
      <c r="E465" s="127"/>
    </row>
    <row r="466" spans="1:5" ht="17">
      <c r="A466" s="126"/>
      <c r="B466" s="13" t="s">
        <v>37</v>
      </c>
      <c r="C466" s="127">
        <v>13.83</v>
      </c>
      <c r="D466" s="127">
        <v>3.09</v>
      </c>
      <c r="E466" s="127"/>
    </row>
    <row r="467" spans="1:5" ht="17">
      <c r="A467" s="126"/>
      <c r="B467" s="13" t="s">
        <v>38</v>
      </c>
      <c r="C467" s="127">
        <v>0</v>
      </c>
      <c r="D467" s="127">
        <v>0</v>
      </c>
      <c r="E467" s="127"/>
    </row>
    <row r="468" spans="1:5" ht="17">
      <c r="A468" s="126"/>
      <c r="B468" s="45" t="s">
        <v>39</v>
      </c>
      <c r="C468" s="127">
        <v>50.4</v>
      </c>
      <c r="D468" s="127">
        <v>9.2100000000000009</v>
      </c>
      <c r="E468" s="127"/>
    </row>
    <row r="469" spans="1:5" ht="19">
      <c r="A469" s="126"/>
      <c r="B469" s="13" t="s">
        <v>40</v>
      </c>
      <c r="C469" s="127">
        <v>253.45</v>
      </c>
      <c r="D469" s="127">
        <v>61.13</v>
      </c>
      <c r="E469" s="127"/>
    </row>
    <row r="470" spans="1:5" ht="19">
      <c r="A470" s="126"/>
      <c r="B470" s="13" t="s">
        <v>41</v>
      </c>
      <c r="C470" s="127">
        <v>228.63</v>
      </c>
      <c r="D470" s="127">
        <v>55.79</v>
      </c>
      <c r="E470" s="127"/>
    </row>
    <row r="471" spans="1:5" ht="19">
      <c r="A471" s="126"/>
      <c r="B471" s="13" t="s">
        <v>42</v>
      </c>
      <c r="C471" s="127">
        <v>2.76</v>
      </c>
      <c r="D471" s="127">
        <v>0.69</v>
      </c>
      <c r="E471" s="127"/>
    </row>
    <row r="472" spans="1:5" ht="19">
      <c r="A472" s="126"/>
      <c r="B472" s="13" t="s">
        <v>43</v>
      </c>
      <c r="C472" s="127">
        <v>0</v>
      </c>
      <c r="D472" s="127">
        <v>0</v>
      </c>
      <c r="E472" s="127"/>
    </row>
    <row r="473" spans="1:5" ht="20" thickBot="1">
      <c r="A473" s="128"/>
      <c r="B473" s="51" t="s">
        <v>44</v>
      </c>
      <c r="C473" s="129">
        <v>21.89</v>
      </c>
      <c r="D473" s="129">
        <v>4.45</v>
      </c>
      <c r="E473" s="129"/>
    </row>
    <row r="474" spans="1:5" ht="17">
      <c r="A474" s="48" t="s">
        <v>428</v>
      </c>
      <c r="B474" s="48" t="s">
        <v>30</v>
      </c>
      <c r="C474" s="125">
        <v>1343.64</v>
      </c>
      <c r="D474" s="125">
        <v>212.38</v>
      </c>
      <c r="E474" s="125"/>
    </row>
    <row r="475" spans="1:5" ht="17">
      <c r="A475" s="126"/>
      <c r="B475" s="13" t="s">
        <v>31</v>
      </c>
      <c r="C475" s="127">
        <v>1267.45</v>
      </c>
      <c r="D475" s="127">
        <v>187.3</v>
      </c>
      <c r="E475" s="127"/>
    </row>
    <row r="476" spans="1:5" ht="17">
      <c r="A476" s="126"/>
      <c r="B476" s="13" t="s">
        <v>32</v>
      </c>
      <c r="C476" s="127">
        <v>15.52</v>
      </c>
      <c r="D476" s="127">
        <v>1.25</v>
      </c>
      <c r="E476" s="127"/>
    </row>
    <row r="477" spans="1:5" ht="17">
      <c r="A477" s="126"/>
      <c r="B477" s="13" t="s">
        <v>33</v>
      </c>
      <c r="C477" s="127">
        <v>0</v>
      </c>
      <c r="D477" s="127">
        <v>0</v>
      </c>
      <c r="E477" s="127"/>
    </row>
    <row r="478" spans="1:5" ht="17">
      <c r="A478" s="126"/>
      <c r="B478" s="13" t="s">
        <v>758</v>
      </c>
      <c r="C478" s="127">
        <v>60.67</v>
      </c>
      <c r="D478" s="127">
        <v>21.83</v>
      </c>
      <c r="E478" s="127"/>
    </row>
    <row r="479" spans="1:5" ht="17">
      <c r="A479" s="126"/>
      <c r="B479" s="13" t="s">
        <v>35</v>
      </c>
      <c r="C479" s="127">
        <v>1310.6400000000001</v>
      </c>
      <c r="D479" s="127">
        <v>198.55</v>
      </c>
      <c r="E479" s="127"/>
    </row>
    <row r="480" spans="1:5" ht="17">
      <c r="A480" s="126"/>
      <c r="B480" s="13" t="s">
        <v>36</v>
      </c>
      <c r="C480" s="127">
        <v>1267.22</v>
      </c>
      <c r="D480" s="127">
        <v>187.27</v>
      </c>
      <c r="E480" s="127"/>
    </row>
    <row r="481" spans="1:5" ht="17">
      <c r="A481" s="126"/>
      <c r="B481" s="13" t="s">
        <v>37</v>
      </c>
      <c r="C481" s="127">
        <v>15.52</v>
      </c>
      <c r="D481" s="127">
        <v>1.25</v>
      </c>
      <c r="E481" s="127"/>
    </row>
    <row r="482" spans="1:5" ht="17">
      <c r="A482" s="126"/>
      <c r="B482" s="13" t="s">
        <v>38</v>
      </c>
      <c r="C482" s="127">
        <v>0</v>
      </c>
      <c r="D482" s="127">
        <v>0</v>
      </c>
      <c r="E482" s="127"/>
    </row>
    <row r="483" spans="1:5" ht="17">
      <c r="A483" s="126"/>
      <c r="B483" s="13" t="s">
        <v>39</v>
      </c>
      <c r="C483" s="127">
        <v>27.9</v>
      </c>
      <c r="D483" s="127">
        <v>10.039999999999999</v>
      </c>
      <c r="E483" s="127"/>
    </row>
    <row r="484" spans="1:5" ht="19">
      <c r="A484" s="126"/>
      <c r="B484" s="13" t="s">
        <v>40</v>
      </c>
      <c r="C484" s="127">
        <v>267.95</v>
      </c>
      <c r="D484" s="127">
        <v>46.73</v>
      </c>
      <c r="E484" s="127"/>
    </row>
    <row r="485" spans="1:5" ht="19">
      <c r="A485" s="126"/>
      <c r="B485" s="13" t="s">
        <v>41</v>
      </c>
      <c r="C485" s="127">
        <v>252.74</v>
      </c>
      <c r="D485" s="127">
        <v>41.6</v>
      </c>
      <c r="E485" s="127"/>
    </row>
    <row r="486" spans="1:5" ht="19">
      <c r="A486" s="126"/>
      <c r="B486" s="13" t="s">
        <v>42</v>
      </c>
      <c r="C486" s="127">
        <v>3.1</v>
      </c>
      <c r="D486" s="127">
        <v>0.28000000000000003</v>
      </c>
      <c r="E486" s="127"/>
    </row>
    <row r="487" spans="1:5" ht="19">
      <c r="A487" s="126"/>
      <c r="B487" s="13" t="s">
        <v>43</v>
      </c>
      <c r="C487" s="127">
        <v>0</v>
      </c>
      <c r="D487" s="127">
        <v>0</v>
      </c>
      <c r="E487" s="127"/>
    </row>
    <row r="488" spans="1:5" ht="20" thickBot="1">
      <c r="A488" s="130"/>
      <c r="B488" s="53" t="s">
        <v>44</v>
      </c>
      <c r="C488" s="131">
        <v>12.11</v>
      </c>
      <c r="D488" s="131">
        <v>4.8499999999999996</v>
      </c>
      <c r="E488" s="131"/>
    </row>
    <row r="489" spans="1:5" ht="17">
      <c r="A489" s="48" t="s">
        <v>429</v>
      </c>
      <c r="B489" s="48" t="s">
        <v>30</v>
      </c>
      <c r="C489" s="125">
        <v>771.52</v>
      </c>
      <c r="D489" s="125">
        <v>407.69</v>
      </c>
      <c r="E489" s="125"/>
    </row>
    <row r="490" spans="1:5" ht="17">
      <c r="A490" s="126"/>
      <c r="B490" s="13" t="s">
        <v>31</v>
      </c>
      <c r="C490" s="127">
        <v>314.88</v>
      </c>
      <c r="D490" s="127">
        <v>8.6</v>
      </c>
      <c r="E490" s="127"/>
    </row>
    <row r="491" spans="1:5" ht="17">
      <c r="A491" s="126"/>
      <c r="B491" s="13" t="s">
        <v>32</v>
      </c>
      <c r="C491" s="127">
        <v>28.22</v>
      </c>
      <c r="D491" s="127">
        <v>5.59</v>
      </c>
      <c r="E491" s="127"/>
    </row>
    <row r="492" spans="1:5" ht="17">
      <c r="A492" s="126"/>
      <c r="B492" s="13" t="s">
        <v>33</v>
      </c>
      <c r="C492" s="127">
        <v>0</v>
      </c>
      <c r="D492" s="127">
        <v>0</v>
      </c>
      <c r="E492" s="127"/>
    </row>
    <row r="493" spans="1:5" ht="17">
      <c r="A493" s="126"/>
      <c r="B493" s="13" t="s">
        <v>758</v>
      </c>
      <c r="C493" s="127">
        <v>76.39</v>
      </c>
      <c r="D493" s="127">
        <v>40.479999999999997</v>
      </c>
      <c r="E493" s="127"/>
    </row>
    <row r="494" spans="1:5" ht="17">
      <c r="A494" s="126"/>
      <c r="B494" s="13" t="s">
        <v>744</v>
      </c>
      <c r="C494" s="127">
        <v>351.67</v>
      </c>
      <c r="D494" s="127">
        <v>352.65</v>
      </c>
      <c r="E494" s="127"/>
    </row>
    <row r="495" spans="1:5" ht="17">
      <c r="A495" s="126"/>
      <c r="B495" s="13" t="s">
        <v>35</v>
      </c>
      <c r="C495" s="127">
        <v>540.02</v>
      </c>
      <c r="D495" s="127">
        <v>195.12</v>
      </c>
      <c r="E495" s="127"/>
    </row>
    <row r="496" spans="1:5" ht="17">
      <c r="A496" s="126"/>
      <c r="B496" s="13" t="s">
        <v>36</v>
      </c>
      <c r="C496" s="127">
        <v>314.82</v>
      </c>
      <c r="D496" s="127">
        <v>8.6</v>
      </c>
      <c r="E496" s="127"/>
    </row>
    <row r="497" spans="1:5" ht="17">
      <c r="A497" s="126"/>
      <c r="B497" s="13" t="s">
        <v>37</v>
      </c>
      <c r="C497" s="127">
        <v>28.21</v>
      </c>
      <c r="D497" s="127">
        <v>5.59</v>
      </c>
      <c r="E497" s="127"/>
    </row>
    <row r="498" spans="1:5" ht="17">
      <c r="A498" s="126"/>
      <c r="B498" s="13" t="s">
        <v>38</v>
      </c>
      <c r="C498" s="127">
        <v>0</v>
      </c>
      <c r="D498" s="127">
        <v>0</v>
      </c>
      <c r="E498" s="127"/>
    </row>
    <row r="499" spans="1:5" ht="17">
      <c r="A499" s="126"/>
      <c r="B499" s="13" t="s">
        <v>759</v>
      </c>
      <c r="C499" s="127">
        <v>35.119999999999997</v>
      </c>
      <c r="D499" s="127">
        <v>18.61</v>
      </c>
      <c r="E499" s="127"/>
    </row>
    <row r="500" spans="1:5" ht="17">
      <c r="A500" s="126"/>
      <c r="B500" s="13" t="s">
        <v>745</v>
      </c>
      <c r="C500" s="127">
        <v>161.69999999999999</v>
      </c>
      <c r="D500" s="127">
        <v>162.15</v>
      </c>
      <c r="E500" s="127"/>
    </row>
    <row r="501" spans="1:5" ht="19">
      <c r="A501" s="126"/>
      <c r="B501" s="13" t="s">
        <v>40</v>
      </c>
      <c r="C501" s="127">
        <v>162.97</v>
      </c>
      <c r="D501" s="127">
        <v>90.53</v>
      </c>
      <c r="E501" s="127"/>
    </row>
    <row r="502" spans="1:5" ht="19">
      <c r="A502" s="126"/>
      <c r="B502" s="13" t="s">
        <v>41</v>
      </c>
      <c r="C502" s="127">
        <v>66.290000000000006</v>
      </c>
      <c r="D502" s="127">
        <v>1.91</v>
      </c>
      <c r="E502" s="127"/>
    </row>
    <row r="503" spans="1:5" ht="19">
      <c r="A503" s="126"/>
      <c r="B503" s="13" t="s">
        <v>42</v>
      </c>
      <c r="C503" s="127">
        <v>6.02</v>
      </c>
      <c r="D503" s="127">
        <v>1.24</v>
      </c>
      <c r="E503" s="127"/>
    </row>
    <row r="504" spans="1:5" ht="19">
      <c r="A504" s="126"/>
      <c r="B504" s="13" t="s">
        <v>43</v>
      </c>
      <c r="C504" s="127">
        <v>0</v>
      </c>
      <c r="D504" s="127">
        <v>0</v>
      </c>
      <c r="E504" s="127"/>
    </row>
    <row r="505" spans="1:5" ht="19">
      <c r="A505" s="126"/>
      <c r="B505" s="13" t="s">
        <v>760</v>
      </c>
      <c r="C505" s="127">
        <v>16.12</v>
      </c>
      <c r="D505" s="127">
        <v>8.89</v>
      </c>
      <c r="E505" s="127"/>
    </row>
    <row r="506" spans="1:5" ht="20" thickBot="1">
      <c r="A506" s="128"/>
      <c r="B506" s="51" t="s">
        <v>761</v>
      </c>
      <c r="C506" s="129">
        <v>74.47</v>
      </c>
      <c r="D506" s="129">
        <v>78.3</v>
      </c>
      <c r="E506" s="129"/>
    </row>
    <row r="507" spans="1:5" ht="17">
      <c r="A507" s="47" t="s">
        <v>90</v>
      </c>
      <c r="B507" s="48" t="s">
        <v>30</v>
      </c>
      <c r="C507" s="17">
        <v>318.89999999999998</v>
      </c>
      <c r="D507" s="17">
        <v>45.2</v>
      </c>
      <c r="E507" s="17"/>
    </row>
    <row r="508" spans="1:5" ht="17">
      <c r="A508" s="49"/>
      <c r="B508" s="13" t="s">
        <v>31</v>
      </c>
      <c r="C508" s="12">
        <v>224.7</v>
      </c>
      <c r="D508" s="12">
        <v>53.2</v>
      </c>
      <c r="E508" s="12"/>
    </row>
    <row r="509" spans="1:5" ht="17">
      <c r="A509" s="49"/>
      <c r="B509" s="13" t="s">
        <v>32</v>
      </c>
      <c r="C509" s="12">
        <v>16.600000000000001</v>
      </c>
      <c r="D509" s="12">
        <v>16.600000000000001</v>
      </c>
      <c r="E509" s="12"/>
    </row>
    <row r="510" spans="1:5" ht="17">
      <c r="A510" s="49"/>
      <c r="B510" s="13" t="s">
        <v>33</v>
      </c>
      <c r="C510" s="12" t="s">
        <v>138</v>
      </c>
      <c r="D510" s="12" t="s">
        <v>138</v>
      </c>
      <c r="E510" s="12"/>
    </row>
    <row r="511" spans="1:5" ht="17">
      <c r="A511" s="49"/>
      <c r="B511" s="13" t="s">
        <v>34</v>
      </c>
      <c r="C511" s="12">
        <v>77.599999999999994</v>
      </c>
      <c r="D511" s="12">
        <v>22</v>
      </c>
      <c r="E511" s="12"/>
    </row>
    <row r="512" spans="1:5" ht="17">
      <c r="A512" s="49"/>
      <c r="B512" s="13" t="s">
        <v>35</v>
      </c>
      <c r="C512" s="12">
        <v>287.7</v>
      </c>
      <c r="D512" s="12">
        <v>69.400000000000006</v>
      </c>
      <c r="E512" s="12"/>
    </row>
    <row r="513" spans="1:5" ht="17">
      <c r="A513" s="49"/>
      <c r="B513" s="13" t="s">
        <v>36</v>
      </c>
      <c r="C513" s="12">
        <v>245.4</v>
      </c>
      <c r="D513" s="12">
        <v>45.6</v>
      </c>
      <c r="E513" s="12"/>
    </row>
    <row r="514" spans="1:5" ht="17">
      <c r="A514" s="49"/>
      <c r="B514" s="13" t="s">
        <v>37</v>
      </c>
      <c r="C514" s="12">
        <v>16.399999999999999</v>
      </c>
      <c r="D514" s="12">
        <v>16.399999999999999</v>
      </c>
      <c r="E514" s="12"/>
    </row>
    <row r="515" spans="1:5" ht="17">
      <c r="A515" s="49"/>
      <c r="B515" s="13" t="s">
        <v>38</v>
      </c>
      <c r="C515" s="12" t="s">
        <v>138</v>
      </c>
      <c r="D515" s="12" t="s">
        <v>138</v>
      </c>
      <c r="E515" s="12"/>
    </row>
    <row r="516" spans="1:5" ht="17">
      <c r="A516" s="49"/>
      <c r="B516" s="13" t="s">
        <v>39</v>
      </c>
      <c r="C516" s="12">
        <v>25.9</v>
      </c>
      <c r="D516" s="12">
        <v>7.3</v>
      </c>
      <c r="E516" s="12"/>
    </row>
    <row r="517" spans="1:5" ht="19">
      <c r="A517" s="49"/>
      <c r="B517" s="13" t="s">
        <v>40</v>
      </c>
      <c r="C517" s="12">
        <v>105.56</v>
      </c>
      <c r="D517" s="12">
        <v>25.88</v>
      </c>
      <c r="E517" s="12"/>
    </row>
    <row r="518" spans="1:5" ht="19">
      <c r="A518" s="49"/>
      <c r="B518" s="13" t="s">
        <v>41</v>
      </c>
      <c r="C518" s="12">
        <v>80.569999999999993</v>
      </c>
      <c r="D518" s="12">
        <v>14.19</v>
      </c>
      <c r="E518" s="12"/>
    </row>
    <row r="519" spans="1:5" ht="19">
      <c r="A519" s="49"/>
      <c r="B519" s="13" t="s">
        <v>42</v>
      </c>
      <c r="C519" s="12">
        <v>6.43</v>
      </c>
      <c r="D519" s="12">
        <v>6.43</v>
      </c>
      <c r="E519" s="12"/>
    </row>
    <row r="520" spans="1:5" ht="19">
      <c r="A520" s="49"/>
      <c r="B520" s="13" t="s">
        <v>43</v>
      </c>
      <c r="C520" s="12" t="s">
        <v>138</v>
      </c>
      <c r="D520" s="12" t="s">
        <v>138</v>
      </c>
      <c r="E520" s="12"/>
    </row>
    <row r="521" spans="1:5" ht="20" thickBot="1">
      <c r="A521" s="50"/>
      <c r="B521" s="51" t="s">
        <v>44</v>
      </c>
      <c r="C521" s="18">
        <v>18.57</v>
      </c>
      <c r="D521" s="18">
        <v>5.26</v>
      </c>
      <c r="E521" s="18"/>
    </row>
    <row r="522" spans="1:5" ht="17">
      <c r="A522" s="47" t="s">
        <v>91</v>
      </c>
      <c r="B522" s="48" t="s">
        <v>30</v>
      </c>
      <c r="C522" s="17">
        <v>162.5</v>
      </c>
      <c r="D522" s="17">
        <v>28.5</v>
      </c>
      <c r="E522" s="17"/>
    </row>
    <row r="523" spans="1:5" ht="17">
      <c r="A523" s="49"/>
      <c r="B523" s="13" t="s">
        <v>31</v>
      </c>
      <c r="C523" s="12">
        <v>74</v>
      </c>
      <c r="D523" s="12">
        <v>46.1</v>
      </c>
      <c r="E523" s="12"/>
    </row>
    <row r="524" spans="1:5" ht="17">
      <c r="A524" s="49"/>
      <c r="B524" s="13" t="s">
        <v>32</v>
      </c>
      <c r="C524" s="12">
        <v>29.1</v>
      </c>
      <c r="D524" s="12">
        <v>29.1</v>
      </c>
      <c r="E524" s="12"/>
    </row>
    <row r="525" spans="1:5" ht="17">
      <c r="A525" s="49"/>
      <c r="B525" s="13" t="s">
        <v>33</v>
      </c>
      <c r="C525" s="12" t="s">
        <v>138</v>
      </c>
      <c r="D525" s="12" t="s">
        <v>138</v>
      </c>
      <c r="E525" s="12"/>
    </row>
    <row r="526" spans="1:5" ht="17">
      <c r="A526" s="49"/>
      <c r="B526" s="13" t="s">
        <v>34</v>
      </c>
      <c r="C526" s="12">
        <v>59.3</v>
      </c>
      <c r="D526" s="12">
        <v>16.8</v>
      </c>
      <c r="E526" s="12"/>
    </row>
    <row r="527" spans="1:5" ht="17">
      <c r="A527" s="49"/>
      <c r="B527" s="13" t="s">
        <v>35</v>
      </c>
      <c r="C527" s="12">
        <v>127.4</v>
      </c>
      <c r="D527" s="12">
        <v>72.099999999999994</v>
      </c>
      <c r="E527" s="12"/>
    </row>
    <row r="528" spans="1:5" ht="17">
      <c r="A528" s="49"/>
      <c r="B528" s="13" t="s">
        <v>36</v>
      </c>
      <c r="C528" s="12">
        <v>76.2</v>
      </c>
      <c r="D528" s="12">
        <v>35</v>
      </c>
      <c r="E528" s="12"/>
    </row>
    <row r="529" spans="1:5" ht="17">
      <c r="A529" s="49"/>
      <c r="B529" s="13" t="s">
        <v>37</v>
      </c>
      <c r="C529" s="12">
        <v>31.5</v>
      </c>
      <c r="D529" s="12">
        <v>31.5</v>
      </c>
      <c r="E529" s="12"/>
    </row>
    <row r="530" spans="1:5" ht="17">
      <c r="A530" s="49"/>
      <c r="B530" s="13" t="s">
        <v>38</v>
      </c>
      <c r="C530" s="12" t="s">
        <v>138</v>
      </c>
      <c r="D530" s="12" t="s">
        <v>138</v>
      </c>
      <c r="E530" s="12"/>
    </row>
    <row r="531" spans="1:5" ht="17">
      <c r="A531" s="49"/>
      <c r="B531" s="13" t="s">
        <v>39</v>
      </c>
      <c r="C531" s="12">
        <v>19.8</v>
      </c>
      <c r="D531" s="12">
        <v>5.6</v>
      </c>
      <c r="E531" s="12"/>
    </row>
    <row r="532" spans="1:5" ht="19">
      <c r="A532" s="49"/>
      <c r="B532" s="13" t="s">
        <v>40</v>
      </c>
      <c r="C532" s="12">
        <v>47.59</v>
      </c>
      <c r="D532" s="12">
        <v>24.87</v>
      </c>
      <c r="E532" s="12"/>
    </row>
    <row r="533" spans="1:5" ht="19">
      <c r="A533" s="49"/>
      <c r="B533" s="13" t="s">
        <v>41</v>
      </c>
      <c r="C533" s="12">
        <v>20.010000000000002</v>
      </c>
      <c r="D533" s="12">
        <v>7.1</v>
      </c>
      <c r="E533" s="12"/>
    </row>
    <row r="534" spans="1:5" ht="19">
      <c r="A534" s="49"/>
      <c r="B534" s="13" t="s">
        <v>42</v>
      </c>
      <c r="C534" s="12">
        <v>13.96</v>
      </c>
      <c r="D534" s="12">
        <v>13.96</v>
      </c>
      <c r="E534" s="12"/>
    </row>
    <row r="535" spans="1:5" ht="19">
      <c r="A535" s="49"/>
      <c r="B535" s="13" t="s">
        <v>43</v>
      </c>
      <c r="C535" s="12" t="s">
        <v>138</v>
      </c>
      <c r="D535" s="12" t="s">
        <v>138</v>
      </c>
      <c r="E535" s="12"/>
    </row>
    <row r="536" spans="1:5" ht="20" thickBot="1">
      <c r="A536" s="52"/>
      <c r="B536" s="53" t="s">
        <v>44</v>
      </c>
      <c r="C536" s="18">
        <v>13.53</v>
      </c>
      <c r="D536" s="18">
        <v>3.83</v>
      </c>
      <c r="E536" s="18"/>
    </row>
    <row r="537" spans="1:5" ht="17">
      <c r="A537" s="47" t="s">
        <v>92</v>
      </c>
      <c r="B537" s="48" t="s">
        <v>30</v>
      </c>
      <c r="C537" s="17">
        <v>162.1</v>
      </c>
      <c r="D537" s="17">
        <v>50.6</v>
      </c>
      <c r="E537" s="17"/>
    </row>
    <row r="538" spans="1:5" ht="17">
      <c r="A538" s="49"/>
      <c r="B538" s="13" t="s">
        <v>31</v>
      </c>
      <c r="C538" s="12">
        <v>103.2</v>
      </c>
      <c r="D538" s="12">
        <v>41.6</v>
      </c>
      <c r="E538" s="12"/>
    </row>
    <row r="539" spans="1:5" ht="17">
      <c r="A539" s="49"/>
      <c r="B539" s="13" t="s">
        <v>32</v>
      </c>
      <c r="C539" s="12">
        <v>16.5</v>
      </c>
      <c r="D539" s="12">
        <v>16.5</v>
      </c>
      <c r="E539" s="12"/>
    </row>
    <row r="540" spans="1:5" ht="17">
      <c r="A540" s="49"/>
      <c r="B540" s="13" t="s">
        <v>33</v>
      </c>
      <c r="C540" s="12" t="s">
        <v>138</v>
      </c>
      <c r="D540" s="12" t="s">
        <v>138</v>
      </c>
      <c r="E540" s="12"/>
    </row>
    <row r="541" spans="1:5" ht="17">
      <c r="A541" s="49"/>
      <c r="B541" s="13" t="s">
        <v>34</v>
      </c>
      <c r="C541" s="12">
        <v>42.4</v>
      </c>
      <c r="D541" s="12">
        <v>11.7</v>
      </c>
      <c r="E541" s="12"/>
    </row>
    <row r="542" spans="1:5" ht="17">
      <c r="A542" s="49"/>
      <c r="B542" s="13" t="s">
        <v>35</v>
      </c>
      <c r="C542" s="12">
        <v>140.69999999999999</v>
      </c>
      <c r="D542" s="12">
        <v>54.1</v>
      </c>
      <c r="E542" s="12"/>
    </row>
    <row r="543" spans="1:5" ht="17">
      <c r="A543" s="49"/>
      <c r="B543" s="13" t="s">
        <v>36</v>
      </c>
      <c r="C543" s="12">
        <v>109.1</v>
      </c>
      <c r="D543" s="12">
        <v>32.700000000000003</v>
      </c>
      <c r="E543" s="12"/>
    </row>
    <row r="544" spans="1:5" ht="17">
      <c r="A544" s="49"/>
      <c r="B544" s="13" t="s">
        <v>37</v>
      </c>
      <c r="C544" s="12">
        <v>17.5</v>
      </c>
      <c r="D544" s="12">
        <v>17.5</v>
      </c>
      <c r="E544" s="12"/>
    </row>
    <row r="545" spans="1:5" ht="17">
      <c r="A545" s="49"/>
      <c r="B545" s="13" t="s">
        <v>38</v>
      </c>
      <c r="C545" s="12" t="s">
        <v>138</v>
      </c>
      <c r="D545" s="12" t="s">
        <v>138</v>
      </c>
      <c r="E545" s="12"/>
    </row>
    <row r="546" spans="1:5" ht="17">
      <c r="A546" s="49"/>
      <c r="B546" s="13" t="s">
        <v>39</v>
      </c>
      <c r="C546" s="12">
        <v>14.1</v>
      </c>
      <c r="D546" s="12">
        <v>3.9</v>
      </c>
      <c r="E546" s="12"/>
    </row>
    <row r="547" spans="1:5" ht="19">
      <c r="A547" s="49"/>
      <c r="B547" s="13" t="s">
        <v>40</v>
      </c>
      <c r="C547" s="12">
        <v>44.1</v>
      </c>
      <c r="D547" s="12">
        <v>16.47</v>
      </c>
      <c r="E547" s="12"/>
    </row>
    <row r="548" spans="1:5" ht="19">
      <c r="A548" s="49"/>
      <c r="B548" s="13" t="s">
        <v>41</v>
      </c>
      <c r="C548" s="12">
        <v>29.85</v>
      </c>
      <c r="D548" s="12">
        <v>8.42</v>
      </c>
      <c r="E548" s="12"/>
    </row>
    <row r="549" spans="1:5" ht="19">
      <c r="A549" s="49"/>
      <c r="B549" s="13" t="s">
        <v>42</v>
      </c>
      <c r="C549" s="12">
        <v>5.68</v>
      </c>
      <c r="D549" s="12">
        <v>5.68</v>
      </c>
      <c r="E549" s="12"/>
    </row>
    <row r="550" spans="1:5" ht="19">
      <c r="A550" s="49"/>
      <c r="B550" s="13" t="s">
        <v>43</v>
      </c>
      <c r="C550" s="12" t="s">
        <v>138</v>
      </c>
      <c r="D550" s="12" t="s">
        <v>138</v>
      </c>
      <c r="E550" s="12"/>
    </row>
    <row r="551" spans="1:5" ht="20" thickBot="1">
      <c r="A551" s="52"/>
      <c r="B551" s="53" t="s">
        <v>44</v>
      </c>
      <c r="C551" s="18">
        <v>8.57</v>
      </c>
      <c r="D551" s="18">
        <v>2.37</v>
      </c>
      <c r="E551" s="18"/>
    </row>
    <row r="552" spans="1:5" ht="17">
      <c r="A552" s="47" t="s">
        <v>93</v>
      </c>
      <c r="B552" s="48" t="s">
        <v>30</v>
      </c>
      <c r="C552" s="17">
        <v>140.69999999999999</v>
      </c>
      <c r="D552" s="17">
        <v>59.3</v>
      </c>
      <c r="E552" s="17"/>
    </row>
    <row r="553" spans="1:5" ht="17">
      <c r="A553" s="49"/>
      <c r="B553" s="13" t="s">
        <v>31</v>
      </c>
      <c r="C553" s="12">
        <v>79.2</v>
      </c>
      <c r="D553" s="12">
        <v>40.9</v>
      </c>
      <c r="E553" s="12"/>
    </row>
    <row r="554" spans="1:5" ht="17">
      <c r="A554" s="49"/>
      <c r="B554" s="13" t="s">
        <v>32</v>
      </c>
      <c r="C554" s="12">
        <v>22.2</v>
      </c>
      <c r="D554" s="12">
        <v>22.2</v>
      </c>
      <c r="E554" s="12"/>
    </row>
    <row r="555" spans="1:5" ht="17">
      <c r="A555" s="49"/>
      <c r="B555" s="13" t="s">
        <v>33</v>
      </c>
      <c r="C555" s="12" t="s">
        <v>138</v>
      </c>
      <c r="D555" s="12" t="s">
        <v>138</v>
      </c>
      <c r="E555" s="12"/>
    </row>
    <row r="556" spans="1:5" ht="17">
      <c r="A556" s="49"/>
      <c r="B556" s="13" t="s">
        <v>34</v>
      </c>
      <c r="C556" s="12">
        <v>39.299999999999997</v>
      </c>
      <c r="D556" s="12">
        <v>10.8</v>
      </c>
      <c r="E556" s="12"/>
    </row>
    <row r="557" spans="1:5" ht="17">
      <c r="A557" s="49"/>
      <c r="B557" s="13" t="s">
        <v>35</v>
      </c>
      <c r="C557" s="12">
        <v>119.7</v>
      </c>
      <c r="D557" s="12">
        <v>57.9</v>
      </c>
      <c r="E557" s="12"/>
    </row>
    <row r="558" spans="1:5" ht="17">
      <c r="A558" s="49"/>
      <c r="B558" s="13" t="s">
        <v>36</v>
      </c>
      <c r="C558" s="12">
        <v>82.6</v>
      </c>
      <c r="D558" s="12">
        <v>30.3</v>
      </c>
      <c r="E558" s="12"/>
    </row>
    <row r="559" spans="1:5" ht="17">
      <c r="A559" s="49"/>
      <c r="B559" s="13" t="s">
        <v>37</v>
      </c>
      <c r="C559" s="12">
        <v>24</v>
      </c>
      <c r="D559" s="12">
        <v>24</v>
      </c>
      <c r="E559" s="12"/>
    </row>
    <row r="560" spans="1:5" ht="17">
      <c r="A560" s="49"/>
      <c r="B560" s="13" t="s">
        <v>38</v>
      </c>
      <c r="C560" s="12" t="s">
        <v>138</v>
      </c>
      <c r="D560" s="12" t="s">
        <v>138</v>
      </c>
      <c r="E560" s="12"/>
    </row>
    <row r="561" spans="1:5" ht="17">
      <c r="A561" s="49"/>
      <c r="B561" s="13" t="s">
        <v>39</v>
      </c>
      <c r="C561" s="12">
        <v>13.1</v>
      </c>
      <c r="D561" s="12">
        <v>3.6</v>
      </c>
      <c r="E561" s="12"/>
    </row>
    <row r="562" spans="1:5" ht="19">
      <c r="A562" s="49"/>
      <c r="B562" s="13" t="s">
        <v>40</v>
      </c>
      <c r="C562" s="12">
        <v>44.83</v>
      </c>
      <c r="D562" s="12">
        <v>20.64</v>
      </c>
      <c r="E562" s="12"/>
    </row>
    <row r="563" spans="1:5" ht="19">
      <c r="A563" s="49"/>
      <c r="B563" s="13" t="s">
        <v>41</v>
      </c>
      <c r="C563" s="12">
        <v>25.51</v>
      </c>
      <c r="D563" s="12">
        <v>8.1300000000000008</v>
      </c>
      <c r="E563" s="12"/>
    </row>
    <row r="564" spans="1:5" ht="19">
      <c r="A564" s="49"/>
      <c r="B564" s="13" t="s">
        <v>42</v>
      </c>
      <c r="C564" s="12">
        <v>9.92</v>
      </c>
      <c r="D564" s="12">
        <v>9.92</v>
      </c>
      <c r="E564" s="12"/>
    </row>
    <row r="565" spans="1:5" ht="19">
      <c r="A565" s="49"/>
      <c r="B565" s="13" t="s">
        <v>43</v>
      </c>
      <c r="C565" s="12" t="s">
        <v>138</v>
      </c>
      <c r="D565" s="12" t="s">
        <v>138</v>
      </c>
      <c r="E565" s="12"/>
    </row>
    <row r="566" spans="1:5" ht="20" thickBot="1">
      <c r="A566" s="50"/>
      <c r="B566" s="51" t="s">
        <v>44</v>
      </c>
      <c r="C566" s="18">
        <v>9.39</v>
      </c>
      <c r="D566" s="18">
        <v>2.59</v>
      </c>
      <c r="E566" s="18"/>
    </row>
    <row r="567" spans="1:5" ht="17">
      <c r="A567" s="54" t="s">
        <v>94</v>
      </c>
      <c r="B567" s="45" t="s">
        <v>30</v>
      </c>
      <c r="C567" s="17">
        <v>157.6</v>
      </c>
      <c r="D567" s="17">
        <v>49.7</v>
      </c>
      <c r="E567" s="17"/>
    </row>
    <row r="568" spans="1:5" ht="17">
      <c r="A568" s="49"/>
      <c r="B568" s="13" t="s">
        <v>31</v>
      </c>
      <c r="C568" s="12">
        <v>92.4</v>
      </c>
      <c r="D568" s="12">
        <v>55.4</v>
      </c>
      <c r="E568" s="12"/>
    </row>
    <row r="569" spans="1:5" ht="17">
      <c r="A569" s="49"/>
      <c r="B569" s="13" t="s">
        <v>32</v>
      </c>
      <c r="C569" s="12">
        <v>22.6</v>
      </c>
      <c r="D569" s="12">
        <v>21.6</v>
      </c>
      <c r="E569" s="12"/>
    </row>
    <row r="570" spans="1:5" ht="17">
      <c r="A570" s="49"/>
      <c r="B570" s="13" t="s">
        <v>33</v>
      </c>
      <c r="C570" s="12" t="s">
        <v>138</v>
      </c>
      <c r="D570" s="12" t="s">
        <v>138</v>
      </c>
      <c r="E570" s="12"/>
    </row>
    <row r="571" spans="1:5" ht="17">
      <c r="A571" s="49"/>
      <c r="B571" s="13" t="s">
        <v>34</v>
      </c>
      <c r="C571" s="12">
        <v>42.5</v>
      </c>
      <c r="D571" s="12">
        <v>11.7</v>
      </c>
      <c r="E571" s="12"/>
    </row>
    <row r="572" spans="1:5" ht="17">
      <c r="A572" s="49"/>
      <c r="B572" s="13" t="s">
        <v>35</v>
      </c>
      <c r="C572" s="12">
        <v>112.8</v>
      </c>
      <c r="D572" s="12">
        <v>61</v>
      </c>
      <c r="E572" s="12"/>
    </row>
    <row r="573" spans="1:5" ht="17">
      <c r="A573" s="49"/>
      <c r="B573" s="13" t="s">
        <v>36</v>
      </c>
      <c r="C573" s="12">
        <v>79.5</v>
      </c>
      <c r="D573" s="12">
        <v>38.9</v>
      </c>
      <c r="E573" s="12"/>
    </row>
    <row r="574" spans="1:5" ht="17">
      <c r="A574" s="49"/>
      <c r="B574" s="13" t="s">
        <v>37</v>
      </c>
      <c r="C574" s="12">
        <v>19.2</v>
      </c>
      <c r="D574" s="12">
        <v>18.2</v>
      </c>
      <c r="E574" s="12"/>
    </row>
    <row r="575" spans="1:5" ht="17">
      <c r="A575" s="49"/>
      <c r="B575" s="13" t="s">
        <v>38</v>
      </c>
      <c r="C575" s="12" t="s">
        <v>138</v>
      </c>
      <c r="D575" s="12" t="s">
        <v>138</v>
      </c>
      <c r="E575" s="12"/>
    </row>
    <row r="576" spans="1:5" ht="17">
      <c r="A576" s="49"/>
      <c r="B576" s="13" t="s">
        <v>39</v>
      </c>
      <c r="C576" s="12">
        <v>14.2</v>
      </c>
      <c r="D576" s="12">
        <v>3.9</v>
      </c>
      <c r="E576" s="12"/>
    </row>
    <row r="577" spans="1:5" ht="19">
      <c r="A577" s="49"/>
      <c r="B577" s="13" t="s">
        <v>40</v>
      </c>
      <c r="C577" s="12">
        <v>42.956000000000003</v>
      </c>
      <c r="D577" s="12">
        <v>21.782</v>
      </c>
      <c r="E577" s="12"/>
    </row>
    <row r="578" spans="1:5" ht="19">
      <c r="A578" s="49"/>
      <c r="B578" s="13" t="s">
        <v>41</v>
      </c>
      <c r="C578" s="12">
        <v>26.417000000000002</v>
      </c>
      <c r="D578" s="12">
        <v>12.93</v>
      </c>
      <c r="E578" s="12"/>
    </row>
    <row r="579" spans="1:5" ht="19">
      <c r="A579" s="49"/>
      <c r="B579" s="13" t="s">
        <v>42</v>
      </c>
      <c r="C579" s="12">
        <v>6.3650000000000002</v>
      </c>
      <c r="D579" s="12">
        <v>6.0449999999999999</v>
      </c>
      <c r="E579" s="12"/>
    </row>
    <row r="580" spans="1:5" ht="19">
      <c r="A580" s="49"/>
      <c r="B580" s="13" t="s">
        <v>43</v>
      </c>
      <c r="C580" s="12" t="s">
        <v>138</v>
      </c>
      <c r="D580" s="12" t="s">
        <v>138</v>
      </c>
      <c r="E580" s="12"/>
    </row>
    <row r="581" spans="1:5" ht="20" thickBot="1">
      <c r="A581" s="52"/>
      <c r="B581" s="53" t="s">
        <v>44</v>
      </c>
      <c r="C581" s="18">
        <v>10.173999999999999</v>
      </c>
      <c r="D581" s="18">
        <v>2.8069999999999999</v>
      </c>
      <c r="E581" s="18"/>
    </row>
    <row r="582" spans="1:5" ht="17">
      <c r="A582" s="47" t="s">
        <v>95</v>
      </c>
      <c r="B582" s="48" t="s">
        <v>30</v>
      </c>
      <c r="C582" s="17">
        <v>180.1</v>
      </c>
      <c r="D582" s="17">
        <v>34.6</v>
      </c>
      <c r="E582" s="17"/>
    </row>
    <row r="583" spans="1:5" ht="17">
      <c r="A583" s="49"/>
      <c r="B583" s="13" t="s">
        <v>31</v>
      </c>
      <c r="C583" s="12">
        <v>118.6</v>
      </c>
      <c r="D583" s="12">
        <v>39.4</v>
      </c>
      <c r="E583" s="12"/>
    </row>
    <row r="584" spans="1:5" ht="17">
      <c r="A584" s="49"/>
      <c r="B584" s="13" t="s">
        <v>32</v>
      </c>
      <c r="C584" s="12">
        <v>14.7</v>
      </c>
      <c r="D584" s="12">
        <v>14.7</v>
      </c>
      <c r="E584" s="12"/>
    </row>
    <row r="585" spans="1:5" ht="17">
      <c r="A585" s="49"/>
      <c r="B585" s="13" t="s">
        <v>33</v>
      </c>
      <c r="C585" s="12" t="s">
        <v>138</v>
      </c>
      <c r="D585" s="12" t="s">
        <v>138</v>
      </c>
      <c r="E585" s="12"/>
    </row>
    <row r="586" spans="1:5" ht="17">
      <c r="A586" s="49"/>
      <c r="B586" s="13" t="s">
        <v>34</v>
      </c>
      <c r="C586" s="12">
        <v>46.9</v>
      </c>
      <c r="D586" s="12">
        <v>12.9</v>
      </c>
      <c r="E586" s="12"/>
    </row>
    <row r="587" spans="1:5" ht="17">
      <c r="A587" s="49"/>
      <c r="B587" s="13" t="s">
        <v>35</v>
      </c>
      <c r="C587" s="12">
        <v>158.80000000000001</v>
      </c>
      <c r="D587" s="12">
        <v>49.5</v>
      </c>
      <c r="E587" s="12"/>
    </row>
    <row r="588" spans="1:5" ht="17">
      <c r="A588" s="49"/>
      <c r="B588" s="13" t="s">
        <v>36</v>
      </c>
      <c r="C588" s="12">
        <v>128.30000000000001</v>
      </c>
      <c r="D588" s="12">
        <v>30.3</v>
      </c>
      <c r="E588" s="12"/>
    </row>
    <row r="589" spans="1:5" ht="17">
      <c r="A589" s="49"/>
      <c r="B589" s="13" t="s">
        <v>37</v>
      </c>
      <c r="C589" s="12">
        <v>14.9</v>
      </c>
      <c r="D589" s="12">
        <v>14.9</v>
      </c>
      <c r="E589" s="12"/>
    </row>
    <row r="590" spans="1:5" ht="17">
      <c r="A590" s="49"/>
      <c r="B590" s="13" t="s">
        <v>38</v>
      </c>
      <c r="C590" s="12" t="s">
        <v>138</v>
      </c>
      <c r="D590" s="12" t="s">
        <v>138</v>
      </c>
      <c r="E590" s="12"/>
    </row>
    <row r="591" spans="1:5" ht="17">
      <c r="A591" s="49"/>
      <c r="B591" s="13" t="s">
        <v>39</v>
      </c>
      <c r="C591" s="12">
        <v>15.6</v>
      </c>
      <c r="D591" s="12">
        <v>4.3</v>
      </c>
      <c r="E591" s="12"/>
    </row>
    <row r="592" spans="1:5" ht="19">
      <c r="A592" s="49"/>
      <c r="B592" s="13" t="s">
        <v>40</v>
      </c>
      <c r="C592" s="12">
        <v>58.801000000000002</v>
      </c>
      <c r="D592" s="12">
        <v>18.120999999999999</v>
      </c>
      <c r="E592" s="12"/>
    </row>
    <row r="593" spans="1:5" ht="19">
      <c r="A593" s="49"/>
      <c r="B593" s="13" t="s">
        <v>41</v>
      </c>
      <c r="C593" s="12">
        <v>42.628</v>
      </c>
      <c r="D593" s="12">
        <v>10.074</v>
      </c>
      <c r="E593" s="12"/>
    </row>
    <row r="594" spans="1:5" ht="19">
      <c r="A594" s="49"/>
      <c r="B594" s="13" t="s">
        <v>42</v>
      </c>
      <c r="C594" s="12">
        <v>4.952</v>
      </c>
      <c r="D594" s="12">
        <v>4.952</v>
      </c>
      <c r="E594" s="12"/>
    </row>
    <row r="595" spans="1:5" ht="19">
      <c r="A595" s="49"/>
      <c r="B595" s="13" t="s">
        <v>43</v>
      </c>
      <c r="C595" s="12" t="s">
        <v>138</v>
      </c>
      <c r="D595" s="12" t="s">
        <v>138</v>
      </c>
      <c r="E595" s="12"/>
    </row>
    <row r="596" spans="1:5" ht="20" thickBot="1">
      <c r="A596" s="50"/>
      <c r="B596" s="51" t="s">
        <v>44</v>
      </c>
      <c r="C596" s="18">
        <v>11.222</v>
      </c>
      <c r="D596" s="18">
        <v>3.0960000000000001</v>
      </c>
      <c r="E596" s="18"/>
    </row>
    <row r="597" spans="1:5" ht="17">
      <c r="A597" s="54" t="s">
        <v>96</v>
      </c>
      <c r="B597" s="45" t="s">
        <v>30</v>
      </c>
      <c r="C597" s="17">
        <v>184.4</v>
      </c>
      <c r="D597" s="17">
        <v>38</v>
      </c>
      <c r="E597" s="17"/>
    </row>
    <row r="598" spans="1:5" ht="17">
      <c r="A598" s="49"/>
      <c r="B598" s="13" t="s">
        <v>31</v>
      </c>
      <c r="C598" s="12">
        <v>136.1</v>
      </c>
      <c r="D598" s="12">
        <v>44.5</v>
      </c>
      <c r="E598" s="12"/>
    </row>
    <row r="599" spans="1:5" ht="17">
      <c r="A599" s="49"/>
      <c r="B599" s="13" t="s">
        <v>32</v>
      </c>
      <c r="C599" s="12">
        <v>14.6</v>
      </c>
      <c r="D599" s="12">
        <v>14.6</v>
      </c>
      <c r="E599" s="12"/>
    </row>
    <row r="600" spans="1:5" ht="17">
      <c r="A600" s="49"/>
      <c r="B600" s="13" t="s">
        <v>33</v>
      </c>
      <c r="C600" s="12" t="s">
        <v>138</v>
      </c>
      <c r="D600" s="12" t="s">
        <v>138</v>
      </c>
      <c r="E600" s="12"/>
    </row>
    <row r="601" spans="1:5" ht="17">
      <c r="A601" s="49"/>
      <c r="B601" s="13" t="s">
        <v>34</v>
      </c>
      <c r="C601" s="12">
        <v>33.700000000000003</v>
      </c>
      <c r="D601" s="12">
        <v>9.3000000000000007</v>
      </c>
      <c r="E601" s="12"/>
    </row>
    <row r="602" spans="1:5" ht="17">
      <c r="A602" s="49"/>
      <c r="B602" s="13" t="s">
        <v>35</v>
      </c>
      <c r="C602" s="12">
        <v>173.1</v>
      </c>
      <c r="D602" s="12">
        <v>52.7</v>
      </c>
      <c r="E602" s="12"/>
    </row>
    <row r="603" spans="1:5" ht="17">
      <c r="A603" s="49"/>
      <c r="B603" s="13" t="s">
        <v>36</v>
      </c>
      <c r="C603" s="12">
        <v>147</v>
      </c>
      <c r="D603" s="12">
        <v>34.700000000000003</v>
      </c>
      <c r="E603" s="12"/>
    </row>
    <row r="604" spans="1:5" ht="17">
      <c r="A604" s="49"/>
      <c r="B604" s="13" t="s">
        <v>37</v>
      </c>
      <c r="C604" s="12">
        <v>14.9</v>
      </c>
      <c r="D604" s="12">
        <v>14.9</v>
      </c>
      <c r="E604" s="12"/>
    </row>
    <row r="605" spans="1:5" ht="17">
      <c r="A605" s="49"/>
      <c r="B605" s="13" t="s">
        <v>38</v>
      </c>
      <c r="C605" s="12" t="s">
        <v>138</v>
      </c>
      <c r="D605" s="12" t="s">
        <v>138</v>
      </c>
      <c r="E605" s="12"/>
    </row>
    <row r="606" spans="1:5" ht="17">
      <c r="A606" s="49"/>
      <c r="B606" s="13" t="s">
        <v>39</v>
      </c>
      <c r="C606" s="12">
        <v>11.2</v>
      </c>
      <c r="D606" s="12">
        <v>3.1</v>
      </c>
      <c r="E606" s="12"/>
    </row>
    <row r="607" spans="1:5" ht="19">
      <c r="A607" s="49"/>
      <c r="B607" s="13" t="s">
        <v>40</v>
      </c>
      <c r="C607" s="12">
        <v>61.857999999999997</v>
      </c>
      <c r="D607" s="12">
        <v>18.7</v>
      </c>
      <c r="E607" s="12"/>
    </row>
    <row r="608" spans="1:5" ht="19">
      <c r="A608" s="49"/>
      <c r="B608" s="13" t="s">
        <v>41</v>
      </c>
      <c r="C608" s="12">
        <v>48.851999999999997</v>
      </c>
      <c r="D608" s="12">
        <v>11.535</v>
      </c>
      <c r="E608" s="12"/>
    </row>
    <row r="609" spans="1:5" ht="19">
      <c r="A609" s="49"/>
      <c r="B609" s="13" t="s">
        <v>42</v>
      </c>
      <c r="C609" s="12">
        <v>4.9390000000000001</v>
      </c>
      <c r="D609" s="12">
        <v>4.9390000000000001</v>
      </c>
      <c r="E609" s="12"/>
    </row>
    <row r="610" spans="1:5" ht="19">
      <c r="A610" s="49"/>
      <c r="B610" s="13" t="s">
        <v>43</v>
      </c>
      <c r="C610" s="12" t="s">
        <v>138</v>
      </c>
      <c r="D610" s="12" t="s">
        <v>138</v>
      </c>
      <c r="E610" s="12"/>
    </row>
    <row r="611" spans="1:5" ht="20" thickBot="1">
      <c r="A611" s="52"/>
      <c r="B611" s="53" t="s">
        <v>44</v>
      </c>
      <c r="C611" s="18">
        <v>8.0670000000000002</v>
      </c>
      <c r="D611" s="18">
        <v>2.226</v>
      </c>
      <c r="E611" s="18"/>
    </row>
    <row r="612" spans="1:5" ht="17">
      <c r="A612" s="47" t="s">
        <v>97</v>
      </c>
      <c r="B612" s="48" t="s">
        <v>30</v>
      </c>
      <c r="C612" s="17">
        <v>156.1</v>
      </c>
      <c r="D612" s="17">
        <v>46.7</v>
      </c>
      <c r="E612" s="17"/>
    </row>
    <row r="613" spans="1:5" ht="17">
      <c r="A613" s="49"/>
      <c r="B613" s="13" t="s">
        <v>31</v>
      </c>
      <c r="C613" s="12">
        <v>110.5</v>
      </c>
      <c r="D613" s="12">
        <v>44.4</v>
      </c>
      <c r="E613" s="12"/>
    </row>
    <row r="614" spans="1:5" ht="17">
      <c r="A614" s="49"/>
      <c r="B614" s="13" t="s">
        <v>32</v>
      </c>
      <c r="C614" s="12">
        <v>14</v>
      </c>
      <c r="D614" s="12">
        <v>14</v>
      </c>
      <c r="E614" s="12"/>
    </row>
    <row r="615" spans="1:5" ht="17">
      <c r="A615" s="49"/>
      <c r="B615" s="13" t="s">
        <v>33</v>
      </c>
      <c r="C615" s="12" t="s">
        <v>138</v>
      </c>
      <c r="D615" s="12" t="s">
        <v>138</v>
      </c>
      <c r="E615" s="12"/>
    </row>
    <row r="616" spans="1:5" ht="17">
      <c r="A616" s="49"/>
      <c r="B616" s="13" t="s">
        <v>34</v>
      </c>
      <c r="C616" s="12">
        <v>31.6</v>
      </c>
      <c r="D616" s="12">
        <v>8.6999999999999993</v>
      </c>
      <c r="E616" s="12"/>
    </row>
    <row r="617" spans="1:5" ht="17">
      <c r="A617" s="49"/>
      <c r="B617" s="13" t="s">
        <v>35</v>
      </c>
      <c r="C617" s="12">
        <v>142.4</v>
      </c>
      <c r="D617" s="12">
        <v>53</v>
      </c>
      <c r="E617" s="12"/>
    </row>
    <row r="618" spans="1:5" ht="17">
      <c r="A618" s="49"/>
      <c r="B618" s="13" t="s">
        <v>36</v>
      </c>
      <c r="C618" s="12">
        <v>117.2</v>
      </c>
      <c r="D618" s="12">
        <v>35.4</v>
      </c>
      <c r="E618" s="12"/>
    </row>
    <row r="619" spans="1:5" ht="17">
      <c r="A619" s="49"/>
      <c r="B619" s="13" t="s">
        <v>37</v>
      </c>
      <c r="C619" s="12">
        <v>14.7</v>
      </c>
      <c r="D619" s="12">
        <v>14.7</v>
      </c>
      <c r="E619" s="12"/>
    </row>
    <row r="620" spans="1:5" ht="17">
      <c r="A620" s="49"/>
      <c r="B620" s="13" t="s">
        <v>38</v>
      </c>
      <c r="C620" s="12" t="s">
        <v>138</v>
      </c>
      <c r="D620" s="12" t="s">
        <v>138</v>
      </c>
      <c r="E620" s="12"/>
    </row>
    <row r="621" spans="1:5" ht="17">
      <c r="A621" s="49"/>
      <c r="B621" s="13" t="s">
        <v>39</v>
      </c>
      <c r="C621" s="12">
        <v>10.5</v>
      </c>
      <c r="D621" s="12">
        <v>2.9</v>
      </c>
      <c r="E621" s="12"/>
    </row>
    <row r="622" spans="1:5" ht="19">
      <c r="A622" s="49"/>
      <c r="B622" s="13" t="s">
        <v>40</v>
      </c>
      <c r="C622" s="12">
        <v>51.38</v>
      </c>
      <c r="D622" s="12">
        <v>18.741</v>
      </c>
      <c r="E622" s="12"/>
    </row>
    <row r="623" spans="1:5" ht="19">
      <c r="A623" s="49"/>
      <c r="B623" s="13" t="s">
        <v>41</v>
      </c>
      <c r="C623" s="12">
        <v>38.929000000000002</v>
      </c>
      <c r="D623" s="12">
        <v>11.773999999999999</v>
      </c>
      <c r="E623" s="12"/>
    </row>
    <row r="624" spans="1:5" ht="19">
      <c r="A624" s="49"/>
      <c r="B624" s="13" t="s">
        <v>42</v>
      </c>
      <c r="C624" s="12">
        <v>4.8780000000000001</v>
      </c>
      <c r="D624" s="12">
        <v>4.8780000000000001</v>
      </c>
      <c r="E624" s="12"/>
    </row>
    <row r="625" spans="1:5" ht="19">
      <c r="A625" s="49"/>
      <c r="B625" s="13" t="s">
        <v>43</v>
      </c>
      <c r="C625" s="12" t="s">
        <v>138</v>
      </c>
      <c r="D625" s="12" t="s">
        <v>138</v>
      </c>
      <c r="E625" s="12"/>
    </row>
    <row r="626" spans="1:5" ht="20" thickBot="1">
      <c r="A626" s="50"/>
      <c r="B626" s="51" t="s">
        <v>44</v>
      </c>
      <c r="C626" s="18">
        <v>7.5730000000000004</v>
      </c>
      <c r="D626" s="18">
        <v>2.09</v>
      </c>
      <c r="E626" s="18"/>
    </row>
    <row r="627" spans="1:5">
      <c r="A627" s="47" t="s">
        <v>511</v>
      </c>
      <c r="B627" s="48" t="s">
        <v>613</v>
      </c>
      <c r="C627" s="104">
        <v>136.43</v>
      </c>
      <c r="D627" s="104">
        <v>57.22</v>
      </c>
      <c r="E627" s="104">
        <v>67.56</v>
      </c>
    </row>
    <row r="628" spans="1:5">
      <c r="A628" s="49"/>
      <c r="B628" s="13" t="s">
        <v>614</v>
      </c>
      <c r="C628" s="105">
        <v>90.14</v>
      </c>
      <c r="D628" s="105">
        <v>38.86</v>
      </c>
      <c r="E628" s="105">
        <v>44.69</v>
      </c>
    </row>
    <row r="629" spans="1:5">
      <c r="A629" s="49"/>
      <c r="B629" s="13" t="s">
        <v>615</v>
      </c>
      <c r="C629" s="105"/>
      <c r="D629" s="105"/>
      <c r="E629" s="105"/>
    </row>
    <row r="630" spans="1:5">
      <c r="A630" s="49"/>
      <c r="B630" s="13" t="s">
        <v>616</v>
      </c>
      <c r="C630" s="105"/>
      <c r="D630" s="105"/>
      <c r="E630" s="105"/>
    </row>
    <row r="631" spans="1:5">
      <c r="A631" s="49"/>
      <c r="B631" s="13" t="s">
        <v>617</v>
      </c>
      <c r="C631" s="105">
        <v>46.29</v>
      </c>
      <c r="D631" s="105">
        <v>20.36</v>
      </c>
      <c r="E631" s="105">
        <v>22.87</v>
      </c>
    </row>
    <row r="632" spans="1:5">
      <c r="A632" s="49"/>
      <c r="B632" s="13" t="s">
        <v>618</v>
      </c>
      <c r="C632" s="105">
        <v>100.51</v>
      </c>
      <c r="D632" s="105">
        <v>22.9</v>
      </c>
      <c r="E632" s="105">
        <v>27.04</v>
      </c>
    </row>
    <row r="633" spans="1:5">
      <c r="A633" s="49"/>
      <c r="B633" s="13" t="s">
        <v>619</v>
      </c>
      <c r="C633" s="105">
        <v>81.94</v>
      </c>
      <c r="D633" s="105">
        <v>14.74</v>
      </c>
      <c r="E633" s="105">
        <v>17.88</v>
      </c>
    </row>
    <row r="634" spans="1:5">
      <c r="A634" s="49"/>
      <c r="B634" s="13" t="s">
        <v>620</v>
      </c>
      <c r="C634" s="105"/>
      <c r="D634" s="105"/>
      <c r="E634" s="105"/>
    </row>
    <row r="635" spans="1:5">
      <c r="A635" s="49"/>
      <c r="B635" s="13" t="s">
        <v>621</v>
      </c>
      <c r="C635" s="105"/>
      <c r="D635" s="105"/>
      <c r="E635" s="105"/>
    </row>
    <row r="636" spans="1:5">
      <c r="A636" s="49"/>
      <c r="B636" s="13" t="s">
        <v>622</v>
      </c>
      <c r="C636" s="105">
        <v>18.510000000000002</v>
      </c>
      <c r="D636" s="105">
        <v>8.14</v>
      </c>
      <c r="E636" s="105">
        <v>9.15</v>
      </c>
    </row>
    <row r="637" spans="1:5">
      <c r="A637" s="49"/>
      <c r="B637" s="13" t="s">
        <v>623</v>
      </c>
      <c r="C637" s="105">
        <v>31.2</v>
      </c>
      <c r="D637" s="105">
        <v>11.7</v>
      </c>
      <c r="E637" s="105">
        <v>13.2</v>
      </c>
    </row>
    <row r="638" spans="1:5">
      <c r="A638" s="49"/>
      <c r="B638" s="13" t="s">
        <v>624</v>
      </c>
      <c r="C638" s="105">
        <v>22.1</v>
      </c>
      <c r="D638" s="105">
        <v>7.2</v>
      </c>
      <c r="E638" s="105">
        <v>8.8000000000000007</v>
      </c>
    </row>
    <row r="639" spans="1:5">
      <c r="A639" s="49"/>
      <c r="B639" s="13" t="s">
        <v>625</v>
      </c>
      <c r="C639" s="105"/>
      <c r="D639" s="105"/>
      <c r="E639" s="105"/>
    </row>
    <row r="640" spans="1:5">
      <c r="A640" s="49"/>
      <c r="B640" s="13" t="s">
        <v>626</v>
      </c>
      <c r="C640" s="105"/>
      <c r="D640" s="105"/>
      <c r="E640" s="105"/>
    </row>
    <row r="641" spans="1:5" ht="17" thickBot="1">
      <c r="A641" s="50"/>
      <c r="B641" s="51" t="s">
        <v>423</v>
      </c>
      <c r="C641" s="106">
        <v>9.1</v>
      </c>
      <c r="D641" s="106">
        <v>4</v>
      </c>
      <c r="E641" s="106">
        <v>4.5</v>
      </c>
    </row>
    <row r="642" spans="1:5">
      <c r="A642" s="47" t="s">
        <v>512</v>
      </c>
      <c r="B642" s="48" t="s">
        <v>613</v>
      </c>
      <c r="C642" s="104">
        <v>186.23</v>
      </c>
      <c r="D642" s="104">
        <v>64.55</v>
      </c>
      <c r="E642" s="104">
        <v>145.72</v>
      </c>
    </row>
    <row r="643" spans="1:5">
      <c r="A643" s="49"/>
      <c r="B643" s="13" t="s">
        <v>627</v>
      </c>
      <c r="C643" s="105">
        <v>65.540000000000006</v>
      </c>
      <c r="D643" s="105">
        <v>4.41</v>
      </c>
      <c r="E643" s="105">
        <v>65.540000000000006</v>
      </c>
    </row>
    <row r="644" spans="1:5">
      <c r="A644" s="49"/>
      <c r="B644" s="13" t="s">
        <v>615</v>
      </c>
      <c r="C644" s="105">
        <v>2.73</v>
      </c>
      <c r="D644" s="105">
        <v>0.18</v>
      </c>
      <c r="E644" s="105">
        <v>2.73</v>
      </c>
    </row>
    <row r="645" spans="1:5">
      <c r="A645" s="49"/>
      <c r="B645" s="13" t="s">
        <v>616</v>
      </c>
      <c r="C645" s="105"/>
      <c r="D645" s="105"/>
      <c r="E645" s="105"/>
    </row>
    <row r="646" spans="1:5">
      <c r="A646" s="49"/>
      <c r="B646" s="13" t="s">
        <v>617</v>
      </c>
      <c r="C646" s="105">
        <v>117.96</v>
      </c>
      <c r="D646" s="105">
        <v>59.84</v>
      </c>
      <c r="E646" s="105">
        <v>77.45</v>
      </c>
    </row>
    <row r="647" spans="1:5">
      <c r="A647" s="49"/>
      <c r="B647" s="13" t="s">
        <v>618</v>
      </c>
      <c r="C647" s="105">
        <v>109.26</v>
      </c>
      <c r="D647" s="105">
        <v>69.86</v>
      </c>
      <c r="E647" s="105">
        <v>93.05</v>
      </c>
    </row>
    <row r="648" spans="1:5">
      <c r="A648" s="49"/>
      <c r="B648" s="13" t="s">
        <v>628</v>
      </c>
      <c r="C648" s="105">
        <v>59.58</v>
      </c>
      <c r="D648" s="105">
        <v>44.09</v>
      </c>
      <c r="E648" s="105">
        <v>59.58</v>
      </c>
    </row>
    <row r="649" spans="1:5">
      <c r="A649" s="49"/>
      <c r="B649" s="13" t="s">
        <v>620</v>
      </c>
      <c r="C649" s="105">
        <v>2.48</v>
      </c>
      <c r="D649" s="105">
        <v>1.84</v>
      </c>
      <c r="E649" s="105">
        <v>2.48</v>
      </c>
    </row>
    <row r="650" spans="1:5">
      <c r="A650" s="49"/>
      <c r="B650" s="13" t="s">
        <v>621</v>
      </c>
      <c r="C650" s="105"/>
      <c r="D650" s="105"/>
      <c r="E650" s="105"/>
    </row>
    <row r="651" spans="1:5">
      <c r="A651" s="49"/>
      <c r="B651" s="13" t="s">
        <v>622</v>
      </c>
      <c r="C651" s="105">
        <v>47.18</v>
      </c>
      <c r="D651" s="105">
        <v>23.94</v>
      </c>
      <c r="E651" s="105">
        <v>30.98</v>
      </c>
    </row>
    <row r="652" spans="1:5">
      <c r="A652" s="49"/>
      <c r="B652" s="13" t="s">
        <v>623</v>
      </c>
      <c r="C652" s="105">
        <v>35.53</v>
      </c>
      <c r="D652" s="105">
        <v>11.73</v>
      </c>
      <c r="E652" s="105">
        <v>27.59</v>
      </c>
    </row>
    <row r="653" spans="1:5">
      <c r="A653" s="49"/>
      <c r="B653" s="13" t="s">
        <v>629</v>
      </c>
      <c r="C653" s="105">
        <v>11.92</v>
      </c>
      <c r="D653" s="105">
        <v>0</v>
      </c>
      <c r="E653" s="105">
        <v>11.92</v>
      </c>
    </row>
    <row r="654" spans="1:5">
      <c r="A654" s="49"/>
      <c r="B654" s="13" t="s">
        <v>625</v>
      </c>
      <c r="C654" s="105">
        <v>0.5</v>
      </c>
      <c r="D654" s="105">
        <v>0</v>
      </c>
      <c r="E654" s="105">
        <v>0.5</v>
      </c>
    </row>
    <row r="655" spans="1:5">
      <c r="A655" s="49"/>
      <c r="B655" s="13" t="s">
        <v>626</v>
      </c>
      <c r="C655" s="105"/>
      <c r="D655" s="105"/>
      <c r="E655" s="105"/>
    </row>
    <row r="656" spans="1:5" ht="17" thickBot="1">
      <c r="A656" s="50"/>
      <c r="B656" s="51" t="s">
        <v>423</v>
      </c>
      <c r="C656" s="106">
        <v>23.1</v>
      </c>
      <c r="D656" s="106">
        <v>11.4</v>
      </c>
      <c r="E656" s="106">
        <v>15.2</v>
      </c>
    </row>
    <row r="657" spans="1:5">
      <c r="A657" s="47" t="s">
        <v>513</v>
      </c>
      <c r="B657" s="48" t="s">
        <v>613</v>
      </c>
      <c r="C657" s="104">
        <v>69.569999999999993</v>
      </c>
      <c r="D657" s="104">
        <v>34.700000000000003</v>
      </c>
      <c r="E657" s="104"/>
    </row>
    <row r="658" spans="1:5">
      <c r="A658" s="49"/>
      <c r="B658" s="13" t="s">
        <v>614</v>
      </c>
      <c r="C658" s="105">
        <v>12.69</v>
      </c>
      <c r="D658" s="105">
        <v>7.35</v>
      </c>
      <c r="E658" s="105"/>
    </row>
    <row r="659" spans="1:5">
      <c r="A659" s="49"/>
      <c r="B659" s="13" t="s">
        <v>615</v>
      </c>
      <c r="C659" s="105"/>
      <c r="D659" s="105"/>
      <c r="E659" s="105"/>
    </row>
    <row r="660" spans="1:5">
      <c r="A660" s="49"/>
      <c r="B660" s="13" t="s">
        <v>616</v>
      </c>
      <c r="C660" s="105"/>
      <c r="D660" s="105"/>
      <c r="E660" s="105"/>
    </row>
    <row r="661" spans="1:5">
      <c r="A661" s="49"/>
      <c r="B661" s="13" t="s">
        <v>617</v>
      </c>
      <c r="C661" s="105">
        <v>56.88</v>
      </c>
      <c r="D661" s="105">
        <v>27.34</v>
      </c>
      <c r="E661" s="105"/>
    </row>
    <row r="662" spans="1:5">
      <c r="A662" s="49"/>
      <c r="B662" s="13" t="s">
        <v>618</v>
      </c>
      <c r="C662" s="105">
        <v>149.6</v>
      </c>
      <c r="D662" s="105">
        <v>84.48</v>
      </c>
      <c r="E662" s="105"/>
    </row>
    <row r="663" spans="1:5">
      <c r="A663" s="49"/>
      <c r="B663" s="13" t="s">
        <v>619</v>
      </c>
      <c r="C663" s="105">
        <v>126.85</v>
      </c>
      <c r="D663" s="105">
        <v>73.540000000000006</v>
      </c>
      <c r="E663" s="105"/>
    </row>
    <row r="664" spans="1:5">
      <c r="A664" s="49"/>
      <c r="B664" s="13" t="s">
        <v>620</v>
      </c>
      <c r="C664" s="105"/>
      <c r="D664" s="105"/>
      <c r="E664" s="105"/>
    </row>
    <row r="665" spans="1:5">
      <c r="A665" s="49"/>
      <c r="B665" s="13" t="s">
        <v>621</v>
      </c>
      <c r="C665" s="105"/>
      <c r="D665" s="105"/>
      <c r="E665" s="105"/>
    </row>
    <row r="666" spans="1:5">
      <c r="A666" s="49"/>
      <c r="B666" s="13" t="s">
        <v>622</v>
      </c>
      <c r="C666" s="105">
        <v>22.75</v>
      </c>
      <c r="D666" s="105">
        <v>10.94</v>
      </c>
      <c r="E666" s="105"/>
    </row>
    <row r="667" spans="1:5">
      <c r="A667" s="49"/>
      <c r="B667" s="13" t="s">
        <v>623</v>
      </c>
      <c r="C667" s="105">
        <v>11.1</v>
      </c>
      <c r="D667" s="105">
        <v>5.4</v>
      </c>
      <c r="E667" s="105"/>
    </row>
    <row r="668" spans="1:5">
      <c r="A668" s="49"/>
      <c r="B668" s="13" t="s">
        <v>624</v>
      </c>
      <c r="C668" s="105">
        <v>0</v>
      </c>
      <c r="D668" s="105">
        <v>0</v>
      </c>
      <c r="E668" s="105"/>
    </row>
    <row r="669" spans="1:5">
      <c r="A669" s="49"/>
      <c r="B669" s="13" t="s">
        <v>625</v>
      </c>
      <c r="C669" s="105"/>
      <c r="D669" s="105"/>
      <c r="E669" s="105"/>
    </row>
    <row r="670" spans="1:5">
      <c r="A670" s="49"/>
      <c r="B670" s="13" t="s">
        <v>626</v>
      </c>
      <c r="C670" s="105"/>
      <c r="D670" s="105"/>
      <c r="E670" s="105"/>
    </row>
    <row r="671" spans="1:5" ht="17" thickBot="1">
      <c r="A671" s="50"/>
      <c r="B671" s="51" t="s">
        <v>423</v>
      </c>
      <c r="C671" s="106">
        <v>11.1</v>
      </c>
      <c r="D671" s="106">
        <v>5.4</v>
      </c>
      <c r="E671" s="106"/>
    </row>
    <row r="672" spans="1:5">
      <c r="A672" s="47" t="s">
        <v>514</v>
      </c>
      <c r="B672" s="48" t="s">
        <v>613</v>
      </c>
      <c r="C672" s="104">
        <v>141.41999999999999</v>
      </c>
      <c r="D672" s="104">
        <v>62.31</v>
      </c>
      <c r="E672" s="104">
        <v>84.58</v>
      </c>
    </row>
    <row r="673" spans="1:5">
      <c r="A673" s="49"/>
      <c r="B673" s="13" t="s">
        <v>614</v>
      </c>
      <c r="C673" s="105">
        <v>77.95</v>
      </c>
      <c r="D673" s="105">
        <v>38.42</v>
      </c>
      <c r="E673" s="105">
        <v>38.42</v>
      </c>
    </row>
    <row r="674" spans="1:5">
      <c r="A674" s="49"/>
      <c r="B674" s="13" t="s">
        <v>615</v>
      </c>
      <c r="C674" s="105"/>
      <c r="D674" s="105"/>
      <c r="E674" s="105"/>
    </row>
    <row r="675" spans="1:5">
      <c r="A675" s="49"/>
      <c r="B675" s="13" t="s">
        <v>616</v>
      </c>
      <c r="C675" s="105"/>
      <c r="D675" s="105"/>
      <c r="E675" s="105"/>
    </row>
    <row r="676" spans="1:5">
      <c r="A676" s="49"/>
      <c r="B676" s="13" t="s">
        <v>617</v>
      </c>
      <c r="C676" s="105">
        <v>63.47</v>
      </c>
      <c r="D676" s="105">
        <v>23.89</v>
      </c>
      <c r="E676" s="105">
        <v>46.16</v>
      </c>
    </row>
    <row r="677" spans="1:5">
      <c r="A677" s="49"/>
      <c r="B677" s="13" t="s">
        <v>618</v>
      </c>
      <c r="C677" s="105">
        <v>96.28</v>
      </c>
      <c r="D677" s="105">
        <v>24.94</v>
      </c>
      <c r="E677" s="105">
        <v>33.85</v>
      </c>
    </row>
    <row r="678" spans="1:5">
      <c r="A678" s="49"/>
      <c r="B678" s="13" t="s">
        <v>619</v>
      </c>
      <c r="C678" s="105">
        <v>70.86</v>
      </c>
      <c r="D678" s="105">
        <v>15.37</v>
      </c>
      <c r="E678" s="105">
        <v>15.37</v>
      </c>
    </row>
    <row r="679" spans="1:5">
      <c r="A679" s="49"/>
      <c r="B679" s="13" t="s">
        <v>620</v>
      </c>
      <c r="C679" s="105"/>
      <c r="D679" s="105"/>
      <c r="E679" s="105"/>
    </row>
    <row r="680" spans="1:5">
      <c r="A680" s="49"/>
      <c r="B680" s="13" t="s">
        <v>621</v>
      </c>
      <c r="C680" s="105"/>
      <c r="D680" s="105"/>
      <c r="E680" s="105"/>
    </row>
    <row r="681" spans="1:5">
      <c r="A681" s="49"/>
      <c r="B681" s="13" t="s">
        <v>622</v>
      </c>
      <c r="C681" s="105">
        <v>25.39</v>
      </c>
      <c r="D681" s="105">
        <v>9.56</v>
      </c>
      <c r="E681" s="105">
        <v>18.46</v>
      </c>
    </row>
    <row r="682" spans="1:5">
      <c r="A682" s="49"/>
      <c r="B682" s="13" t="s">
        <v>623</v>
      </c>
      <c r="C682" s="105">
        <v>31.6</v>
      </c>
      <c r="D682" s="105">
        <v>12.2</v>
      </c>
      <c r="E682" s="105">
        <v>16.600000000000001</v>
      </c>
    </row>
    <row r="683" spans="1:5">
      <c r="A683" s="49"/>
      <c r="B683" s="13" t="s">
        <v>624</v>
      </c>
      <c r="C683" s="105">
        <v>19.100000000000001</v>
      </c>
      <c r="D683" s="105">
        <v>7.5</v>
      </c>
      <c r="E683" s="105">
        <v>7.5</v>
      </c>
    </row>
    <row r="684" spans="1:5">
      <c r="A684" s="49"/>
      <c r="B684" s="13" t="s">
        <v>625</v>
      </c>
      <c r="C684" s="105"/>
      <c r="D684" s="105"/>
      <c r="E684" s="105"/>
    </row>
    <row r="685" spans="1:5">
      <c r="A685" s="49"/>
      <c r="B685" s="13" t="s">
        <v>626</v>
      </c>
      <c r="C685" s="105"/>
      <c r="D685" s="105"/>
      <c r="E685" s="105"/>
    </row>
    <row r="686" spans="1:5" ht="17" thickBot="1">
      <c r="A686" s="50"/>
      <c r="B686" s="51" t="s">
        <v>423</v>
      </c>
      <c r="C686" s="106">
        <v>12.4</v>
      </c>
      <c r="D686" s="106">
        <v>4.7</v>
      </c>
      <c r="E686" s="106">
        <v>9</v>
      </c>
    </row>
    <row r="687" spans="1:5">
      <c r="A687" s="47" t="s">
        <v>515</v>
      </c>
      <c r="B687" s="48" t="s">
        <v>613</v>
      </c>
      <c r="C687" s="104">
        <v>169.53</v>
      </c>
      <c r="D687" s="104">
        <v>64.72</v>
      </c>
      <c r="E687" s="104">
        <v>153.19999999999999</v>
      </c>
    </row>
    <row r="688" spans="1:5">
      <c r="A688" s="49"/>
      <c r="B688" s="13" t="s">
        <v>614</v>
      </c>
      <c r="C688" s="105">
        <v>116.52</v>
      </c>
      <c r="D688" s="105">
        <v>111.86</v>
      </c>
      <c r="E688" s="105">
        <v>111.86</v>
      </c>
    </row>
    <row r="689" spans="1:5">
      <c r="A689" s="49"/>
      <c r="B689" s="13" t="s">
        <v>615</v>
      </c>
      <c r="C689" s="105"/>
      <c r="D689" s="105"/>
      <c r="E689" s="105"/>
    </row>
    <row r="690" spans="1:5">
      <c r="A690" s="49"/>
      <c r="B690" s="13" t="s">
        <v>616</v>
      </c>
      <c r="C690" s="105"/>
      <c r="D690" s="105"/>
      <c r="E690" s="105"/>
    </row>
    <row r="691" spans="1:5">
      <c r="A691" s="49"/>
      <c r="B691" s="13" t="s">
        <v>617</v>
      </c>
      <c r="C691" s="105">
        <v>53.01</v>
      </c>
      <c r="D691" s="105">
        <v>-47.14</v>
      </c>
      <c r="E691" s="105">
        <v>41.35</v>
      </c>
    </row>
    <row r="692" spans="1:5">
      <c r="A692" s="49"/>
      <c r="B692" s="13" t="s">
        <v>618</v>
      </c>
      <c r="C692" s="105">
        <v>127.13</v>
      </c>
      <c r="D692" s="105">
        <v>82.83</v>
      </c>
      <c r="E692" s="105">
        <v>118.23</v>
      </c>
    </row>
    <row r="693" spans="1:5">
      <c r="A693" s="49"/>
      <c r="B693" s="13" t="s">
        <v>619</v>
      </c>
      <c r="C693" s="105">
        <v>105.92</v>
      </c>
      <c r="D693" s="105">
        <v>101.69</v>
      </c>
      <c r="E693" s="105">
        <v>101.69</v>
      </c>
    </row>
    <row r="694" spans="1:5">
      <c r="A694" s="49"/>
      <c r="B694" s="13" t="s">
        <v>620</v>
      </c>
      <c r="C694" s="105"/>
      <c r="D694" s="105"/>
      <c r="E694" s="105"/>
    </row>
    <row r="695" spans="1:5">
      <c r="A695" s="49"/>
      <c r="B695" s="13" t="s">
        <v>621</v>
      </c>
      <c r="C695" s="105"/>
      <c r="D695" s="105"/>
      <c r="E695" s="105"/>
    </row>
    <row r="696" spans="1:5">
      <c r="A696" s="49"/>
      <c r="B696" s="13" t="s">
        <v>622</v>
      </c>
      <c r="C696" s="105">
        <v>21.2</v>
      </c>
      <c r="D696" s="105">
        <v>-18.86</v>
      </c>
      <c r="E696" s="105">
        <v>16.54</v>
      </c>
    </row>
    <row r="697" spans="1:5">
      <c r="A697" s="49"/>
      <c r="B697" s="13" t="s">
        <v>623</v>
      </c>
      <c r="C697" s="105">
        <v>25.4</v>
      </c>
      <c r="D697" s="105">
        <v>16.600000000000001</v>
      </c>
      <c r="E697" s="105">
        <v>23.6</v>
      </c>
    </row>
    <row r="698" spans="1:5">
      <c r="A698" s="49"/>
      <c r="B698" s="13" t="s">
        <v>624</v>
      </c>
      <c r="C698" s="105">
        <v>21.2</v>
      </c>
      <c r="D698" s="105">
        <v>20.3</v>
      </c>
      <c r="E698" s="105">
        <v>20.3</v>
      </c>
    </row>
    <row r="699" spans="1:5">
      <c r="A699" s="49"/>
      <c r="B699" s="13" t="s">
        <v>625</v>
      </c>
      <c r="C699" s="105"/>
      <c r="D699" s="105"/>
      <c r="E699" s="105"/>
    </row>
    <row r="700" spans="1:5">
      <c r="A700" s="49"/>
      <c r="B700" s="13" t="s">
        <v>626</v>
      </c>
      <c r="C700" s="105"/>
      <c r="D700" s="105"/>
      <c r="E700" s="105"/>
    </row>
    <row r="701" spans="1:5" ht="17" thickBot="1">
      <c r="A701" s="50"/>
      <c r="B701" s="51" t="s">
        <v>423</v>
      </c>
      <c r="C701" s="106">
        <v>4.2</v>
      </c>
      <c r="D701" s="106">
        <v>-3.8</v>
      </c>
      <c r="E701" s="106">
        <v>3.3</v>
      </c>
    </row>
    <row r="702" spans="1:5">
      <c r="A702" s="47" t="s">
        <v>516</v>
      </c>
      <c r="B702" s="48" t="s">
        <v>613</v>
      </c>
      <c r="C702" s="104">
        <v>152.4</v>
      </c>
      <c r="D702" s="104">
        <v>64.23</v>
      </c>
      <c r="E702" s="104">
        <v>77.650000000000006</v>
      </c>
    </row>
    <row r="703" spans="1:5">
      <c r="A703" s="49"/>
      <c r="B703" s="13" t="s">
        <v>614</v>
      </c>
      <c r="C703" s="105">
        <v>97.49</v>
      </c>
      <c r="D703" s="105">
        <v>39.64</v>
      </c>
      <c r="E703" s="105">
        <v>39.64</v>
      </c>
    </row>
    <row r="704" spans="1:5">
      <c r="A704" s="49"/>
      <c r="B704" s="13" t="s">
        <v>615</v>
      </c>
      <c r="C704" s="105"/>
      <c r="D704" s="105"/>
      <c r="E704" s="105"/>
    </row>
    <row r="705" spans="1:5">
      <c r="A705" s="49"/>
      <c r="B705" s="13" t="s">
        <v>616</v>
      </c>
      <c r="C705" s="105"/>
      <c r="D705" s="105"/>
      <c r="E705" s="105"/>
    </row>
    <row r="706" spans="1:5">
      <c r="A706" s="49"/>
      <c r="B706" s="13" t="s">
        <v>617</v>
      </c>
      <c r="C706" s="105">
        <v>54.92</v>
      </c>
      <c r="D706" s="105">
        <v>24.58</v>
      </c>
      <c r="E706" s="105">
        <v>38</v>
      </c>
    </row>
    <row r="707" spans="1:5">
      <c r="A707" s="49"/>
      <c r="B707" s="13" t="s">
        <v>618</v>
      </c>
      <c r="C707" s="105">
        <v>110.6</v>
      </c>
      <c r="D707" s="105">
        <v>25.69</v>
      </c>
      <c r="E707" s="105">
        <v>31.06</v>
      </c>
    </row>
    <row r="708" spans="1:5">
      <c r="A708" s="49"/>
      <c r="B708" s="13" t="s">
        <v>619</v>
      </c>
      <c r="C708" s="105">
        <v>88.62</v>
      </c>
      <c r="D708" s="105">
        <v>15.86</v>
      </c>
      <c r="E708" s="105">
        <v>15.86</v>
      </c>
    </row>
    <row r="709" spans="1:5">
      <c r="A709" s="49"/>
      <c r="B709" s="13" t="s">
        <v>620</v>
      </c>
      <c r="C709" s="105"/>
      <c r="D709" s="105"/>
      <c r="E709" s="105"/>
    </row>
    <row r="710" spans="1:5">
      <c r="A710" s="49"/>
      <c r="B710" s="13" t="s">
        <v>621</v>
      </c>
      <c r="C710" s="105"/>
      <c r="D710" s="105"/>
      <c r="E710" s="105"/>
    </row>
    <row r="711" spans="1:5">
      <c r="A711" s="49"/>
      <c r="B711" s="13" t="s">
        <v>622</v>
      </c>
      <c r="C711" s="105">
        <v>21.97</v>
      </c>
      <c r="D711" s="105">
        <v>9.83</v>
      </c>
      <c r="E711" s="105">
        <v>15.2</v>
      </c>
    </row>
    <row r="712" spans="1:5">
      <c r="A712" s="49"/>
      <c r="B712" s="13" t="s">
        <v>623</v>
      </c>
      <c r="C712" s="105">
        <v>34.700000000000003</v>
      </c>
      <c r="D712" s="105">
        <v>12.6</v>
      </c>
      <c r="E712" s="105">
        <v>15.2</v>
      </c>
    </row>
    <row r="713" spans="1:5">
      <c r="A713" s="49"/>
      <c r="B713" s="13" t="s">
        <v>624</v>
      </c>
      <c r="C713" s="105">
        <v>23.9</v>
      </c>
      <c r="D713" s="105">
        <v>7.8</v>
      </c>
      <c r="E713" s="105">
        <v>7.8</v>
      </c>
    </row>
    <row r="714" spans="1:5">
      <c r="A714" s="49"/>
      <c r="B714" s="13" t="s">
        <v>625</v>
      </c>
      <c r="C714" s="105"/>
      <c r="D714" s="105"/>
      <c r="E714" s="105"/>
    </row>
    <row r="715" spans="1:5">
      <c r="A715" s="49"/>
      <c r="B715" s="13" t="s">
        <v>626</v>
      </c>
      <c r="C715" s="105"/>
      <c r="D715" s="105"/>
      <c r="E715" s="105"/>
    </row>
    <row r="716" spans="1:5" ht="17" thickBot="1">
      <c r="A716" s="50"/>
      <c r="B716" s="51" t="s">
        <v>423</v>
      </c>
      <c r="C716" s="106">
        <v>10.8</v>
      </c>
      <c r="D716" s="106">
        <v>4.8</v>
      </c>
      <c r="E716" s="106">
        <v>7.4</v>
      </c>
    </row>
    <row r="717" spans="1:5">
      <c r="A717" s="47" t="s">
        <v>517</v>
      </c>
      <c r="B717" s="48" t="s">
        <v>613</v>
      </c>
      <c r="C717" s="104">
        <v>125.24</v>
      </c>
      <c r="D717" s="104">
        <v>64.260000000000005</v>
      </c>
      <c r="E717" s="104">
        <v>69.55</v>
      </c>
    </row>
    <row r="718" spans="1:5">
      <c r="A718" s="49"/>
      <c r="B718" s="13" t="s">
        <v>614</v>
      </c>
      <c r="C718" s="105">
        <v>70.16</v>
      </c>
      <c r="D718" s="105">
        <v>34.229999999999997</v>
      </c>
      <c r="E718" s="105">
        <v>34.229999999999997</v>
      </c>
    </row>
    <row r="719" spans="1:5">
      <c r="A719" s="49"/>
      <c r="B719" s="13" t="s">
        <v>615</v>
      </c>
      <c r="C719" s="105"/>
      <c r="D719" s="105"/>
      <c r="E719" s="105"/>
    </row>
    <row r="720" spans="1:5">
      <c r="A720" s="49"/>
      <c r="B720" s="13" t="s">
        <v>616</v>
      </c>
      <c r="C720" s="105"/>
      <c r="D720" s="105"/>
      <c r="E720" s="105"/>
    </row>
    <row r="721" spans="1:5">
      <c r="A721" s="49"/>
      <c r="B721" s="13" t="s">
        <v>617</v>
      </c>
      <c r="C721" s="105">
        <v>55.08</v>
      </c>
      <c r="D721" s="105">
        <v>30.03</v>
      </c>
      <c r="E721" s="105">
        <v>35.32</v>
      </c>
    </row>
    <row r="722" spans="1:5">
      <c r="A722" s="49"/>
      <c r="B722" s="13" t="s">
        <v>618</v>
      </c>
      <c r="C722" s="105">
        <v>85.82</v>
      </c>
      <c r="D722" s="105">
        <v>25.71</v>
      </c>
      <c r="E722" s="105">
        <v>27.83</v>
      </c>
    </row>
    <row r="723" spans="1:5">
      <c r="A723" s="49"/>
      <c r="B723" s="13" t="s">
        <v>619</v>
      </c>
      <c r="C723" s="105">
        <v>63.78</v>
      </c>
      <c r="D723" s="105">
        <v>13.69</v>
      </c>
      <c r="E723" s="105">
        <v>13.69</v>
      </c>
    </row>
    <row r="724" spans="1:5">
      <c r="A724" s="49"/>
      <c r="B724" s="13" t="s">
        <v>620</v>
      </c>
      <c r="C724" s="105"/>
      <c r="D724" s="105"/>
      <c r="E724" s="105"/>
    </row>
    <row r="725" spans="1:5">
      <c r="A725" s="49"/>
      <c r="B725" s="13" t="s">
        <v>621</v>
      </c>
      <c r="C725" s="105"/>
      <c r="D725" s="105"/>
      <c r="E725" s="105"/>
    </row>
    <row r="726" spans="1:5">
      <c r="A726" s="49"/>
      <c r="B726" s="13" t="s">
        <v>622</v>
      </c>
      <c r="C726" s="105">
        <v>22.03</v>
      </c>
      <c r="D726" s="105">
        <v>12.6</v>
      </c>
      <c r="E726" s="105">
        <v>14.13</v>
      </c>
    </row>
    <row r="727" spans="1:5">
      <c r="A727" s="49"/>
      <c r="B727" s="13" t="s">
        <v>623</v>
      </c>
      <c r="C727" s="105">
        <v>28</v>
      </c>
      <c r="D727" s="105">
        <v>12.6</v>
      </c>
      <c r="E727" s="105">
        <v>13.6</v>
      </c>
    </row>
    <row r="728" spans="1:5">
      <c r="A728" s="49"/>
      <c r="B728" s="13" t="s">
        <v>624</v>
      </c>
      <c r="C728" s="105">
        <v>17.2</v>
      </c>
      <c r="D728" s="105">
        <v>6.7</v>
      </c>
      <c r="E728" s="105">
        <v>6.7</v>
      </c>
    </row>
    <row r="729" spans="1:5">
      <c r="A729" s="49"/>
      <c r="B729" s="13" t="s">
        <v>625</v>
      </c>
      <c r="C729" s="105"/>
      <c r="D729" s="105"/>
      <c r="E729" s="105"/>
    </row>
    <row r="730" spans="1:5">
      <c r="A730" s="49"/>
      <c r="B730" s="13" t="s">
        <v>626</v>
      </c>
      <c r="C730" s="105"/>
      <c r="D730" s="105"/>
      <c r="E730" s="105"/>
    </row>
    <row r="731" spans="1:5" ht="17" thickBot="1">
      <c r="A731" s="50"/>
      <c r="B731" s="51" t="s">
        <v>423</v>
      </c>
      <c r="C731" s="106">
        <v>10.8</v>
      </c>
      <c r="D731" s="106">
        <v>5.9</v>
      </c>
      <c r="E731" s="106">
        <v>6.9</v>
      </c>
    </row>
    <row r="732" spans="1:5">
      <c r="A732" s="47" t="s">
        <v>518</v>
      </c>
      <c r="B732" s="48" t="s">
        <v>613</v>
      </c>
      <c r="C732" s="104">
        <v>152.30000000000001</v>
      </c>
      <c r="D732" s="104">
        <v>64.790000000000006</v>
      </c>
      <c r="E732" s="104">
        <v>78.06</v>
      </c>
    </row>
    <row r="733" spans="1:5">
      <c r="A733" s="49"/>
      <c r="B733" s="13" t="s">
        <v>614</v>
      </c>
      <c r="C733" s="105">
        <v>94.1</v>
      </c>
      <c r="D733" s="105">
        <v>39.799999999999997</v>
      </c>
      <c r="E733" s="105">
        <v>39.799999999999997</v>
      </c>
    </row>
    <row r="734" spans="1:5">
      <c r="A734" s="49"/>
      <c r="B734" s="13" t="s">
        <v>615</v>
      </c>
      <c r="C734" s="105"/>
      <c r="D734" s="105"/>
      <c r="E734" s="105"/>
    </row>
    <row r="735" spans="1:5">
      <c r="A735" s="49"/>
      <c r="B735" s="13" t="s">
        <v>616</v>
      </c>
      <c r="C735" s="105"/>
      <c r="D735" s="105"/>
      <c r="E735" s="105"/>
    </row>
    <row r="736" spans="1:5">
      <c r="A736" s="49"/>
      <c r="B736" s="13" t="s">
        <v>617</v>
      </c>
      <c r="C736" s="105">
        <v>58.21</v>
      </c>
      <c r="D736" s="105">
        <v>25</v>
      </c>
      <c r="E736" s="105">
        <v>38.270000000000003</v>
      </c>
    </row>
    <row r="737" spans="1:5">
      <c r="A737" s="49"/>
      <c r="B737" s="13" t="s">
        <v>618</v>
      </c>
      <c r="C737" s="105">
        <v>108.83</v>
      </c>
      <c r="D737" s="105">
        <v>25.92</v>
      </c>
      <c r="E737" s="105">
        <v>31.23</v>
      </c>
    </row>
    <row r="738" spans="1:5">
      <c r="A738" s="49"/>
      <c r="B738" s="13" t="s">
        <v>619</v>
      </c>
      <c r="C738" s="105">
        <v>85.54</v>
      </c>
      <c r="D738" s="105">
        <v>15.92</v>
      </c>
      <c r="E738" s="105">
        <v>15.92</v>
      </c>
    </row>
    <row r="739" spans="1:5">
      <c r="A739" s="49"/>
      <c r="B739" s="13" t="s">
        <v>620</v>
      </c>
      <c r="C739" s="105"/>
      <c r="D739" s="105"/>
      <c r="E739" s="105"/>
    </row>
    <row r="740" spans="1:5">
      <c r="A740" s="49"/>
      <c r="B740" s="13" t="s">
        <v>621</v>
      </c>
      <c r="C740" s="105"/>
      <c r="D740" s="105"/>
      <c r="E740" s="105"/>
    </row>
    <row r="741" spans="1:5">
      <c r="A741" s="49"/>
      <c r="B741" s="13" t="s">
        <v>622</v>
      </c>
      <c r="C741" s="105">
        <v>23.28</v>
      </c>
      <c r="D741" s="105">
        <v>10</v>
      </c>
      <c r="E741" s="105">
        <v>15.31</v>
      </c>
    </row>
    <row r="742" spans="1:5">
      <c r="A742" s="49"/>
      <c r="B742" s="13" t="s">
        <v>623</v>
      </c>
      <c r="C742" s="105">
        <v>34.5</v>
      </c>
      <c r="D742" s="105">
        <v>12.700800000000001</v>
      </c>
      <c r="E742" s="105">
        <v>15.3027</v>
      </c>
    </row>
    <row r="743" spans="1:5">
      <c r="A743" s="49"/>
      <c r="B743" s="13" t="s">
        <v>624</v>
      </c>
      <c r="C743" s="105">
        <v>23.1</v>
      </c>
      <c r="D743" s="105">
        <v>7.8007999999999997</v>
      </c>
      <c r="E743" s="105">
        <v>7.8007999999999997</v>
      </c>
    </row>
    <row r="744" spans="1:5">
      <c r="A744" s="49"/>
      <c r="B744" s="13" t="s">
        <v>625</v>
      </c>
      <c r="C744" s="105"/>
      <c r="D744" s="105"/>
      <c r="E744" s="105"/>
    </row>
    <row r="745" spans="1:5">
      <c r="A745" s="49"/>
      <c r="B745" s="13" t="s">
        <v>626</v>
      </c>
      <c r="C745" s="105"/>
      <c r="D745" s="105"/>
      <c r="E745" s="105"/>
    </row>
    <row r="746" spans="1:5" ht="17" thickBot="1">
      <c r="A746" s="50"/>
      <c r="B746" s="51" t="s">
        <v>423</v>
      </c>
      <c r="C746" s="106">
        <v>11.4</v>
      </c>
      <c r="D746" s="106">
        <v>4.9000000000000004</v>
      </c>
      <c r="E746" s="106">
        <v>7.5019</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5DE2C-4495-B847-99B8-D14E469775AB}">
  <dimension ref="A1:S54"/>
  <sheetViews>
    <sheetView zoomScale="112" workbookViewId="0">
      <selection activeCell="A3" sqref="A3:XFD3"/>
    </sheetView>
  </sheetViews>
  <sheetFormatPr baseColWidth="10" defaultRowHeight="16"/>
  <cols>
    <col min="1" max="1" width="9.6640625" customWidth="1"/>
    <col min="2" max="10" width="16.6640625" customWidth="1"/>
  </cols>
  <sheetData>
    <row r="1" spans="1:19" ht="78" customHeight="1" thickBot="1">
      <c r="A1" s="2"/>
      <c r="B1" s="26"/>
    </row>
    <row r="2" spans="1:19" ht="31" customHeight="1" thickBot="1">
      <c r="A2" s="19" t="s">
        <v>56</v>
      </c>
      <c r="B2" s="27"/>
    </row>
    <row r="3" spans="1:19" ht="31" customHeight="1">
      <c r="A3" s="24"/>
      <c r="B3" s="28"/>
    </row>
    <row r="4" spans="1:19" ht="34" customHeight="1" thickBot="1">
      <c r="A4" s="25" t="s">
        <v>87</v>
      </c>
      <c r="B4" s="26"/>
    </row>
    <row r="5" spans="1:19" ht="27" customHeight="1">
      <c r="A5" s="121" t="s">
        <v>0</v>
      </c>
      <c r="B5" s="123" t="s">
        <v>74</v>
      </c>
      <c r="C5" s="123" t="s">
        <v>75</v>
      </c>
      <c r="D5" s="123" t="s">
        <v>76</v>
      </c>
      <c r="E5" s="123" t="s">
        <v>82</v>
      </c>
      <c r="F5" s="118" t="s">
        <v>77</v>
      </c>
      <c r="G5" s="119"/>
      <c r="H5" s="118" t="s">
        <v>78</v>
      </c>
      <c r="I5" s="119"/>
      <c r="J5" s="118" t="s">
        <v>79</v>
      </c>
      <c r="K5" s="119"/>
      <c r="L5" s="118" t="s">
        <v>80</v>
      </c>
      <c r="M5" s="119"/>
      <c r="N5" s="118" t="s">
        <v>81</v>
      </c>
      <c r="O5" s="119"/>
      <c r="P5" s="56"/>
      <c r="Q5" s="118" t="s">
        <v>83</v>
      </c>
      <c r="R5" s="120"/>
      <c r="S5" s="120"/>
    </row>
    <row r="6" spans="1:19" ht="17" customHeight="1" thickBot="1">
      <c r="A6" s="122"/>
      <c r="B6" s="124"/>
      <c r="C6" s="124"/>
      <c r="D6" s="124"/>
      <c r="E6" s="124"/>
      <c r="F6" s="55" t="s">
        <v>84</v>
      </c>
      <c r="G6" s="55" t="s">
        <v>85</v>
      </c>
      <c r="H6" s="55" t="s">
        <v>84</v>
      </c>
      <c r="I6" s="55" t="s">
        <v>85</v>
      </c>
      <c r="J6" s="55" t="s">
        <v>84</v>
      </c>
      <c r="K6" s="55" t="s">
        <v>85</v>
      </c>
      <c r="L6" s="55" t="s">
        <v>84</v>
      </c>
      <c r="M6" s="55" t="s">
        <v>85</v>
      </c>
      <c r="N6" s="55" t="s">
        <v>86</v>
      </c>
      <c r="O6" s="55" t="s">
        <v>84</v>
      </c>
      <c r="P6" s="55" t="s">
        <v>85</v>
      </c>
      <c r="Q6" s="55" t="s">
        <v>86</v>
      </c>
      <c r="R6" s="55" t="s">
        <v>84</v>
      </c>
      <c r="S6" s="55" t="s">
        <v>85</v>
      </c>
    </row>
    <row r="7" spans="1:19">
      <c r="A7" s="43" t="s">
        <v>179</v>
      </c>
      <c r="B7" s="100">
        <v>3072053.2406210415</v>
      </c>
      <c r="C7" s="100">
        <v>60951.886907981483</v>
      </c>
      <c r="D7" s="101">
        <f>B7/C7</f>
        <v>50.401282002292938</v>
      </c>
      <c r="E7" s="102">
        <v>0.04</v>
      </c>
      <c r="F7" s="100">
        <v>-2600088.8858199217</v>
      </c>
      <c r="G7" s="102">
        <v>-5.3755114479281163E-2</v>
      </c>
      <c r="H7" s="100" t="s">
        <v>116</v>
      </c>
      <c r="I7" s="102" t="s">
        <v>116</v>
      </c>
      <c r="J7" s="43" t="s">
        <v>116</v>
      </c>
      <c r="K7" s="43" t="s">
        <v>116</v>
      </c>
      <c r="L7" s="43" t="s">
        <v>116</v>
      </c>
      <c r="M7" s="43" t="s">
        <v>116</v>
      </c>
      <c r="N7" s="103">
        <v>0.45</v>
      </c>
      <c r="O7" s="100" t="s">
        <v>116</v>
      </c>
      <c r="P7" s="102" t="s">
        <v>116</v>
      </c>
      <c r="Q7" s="103">
        <v>0.93142414038037535</v>
      </c>
      <c r="R7" s="100">
        <v>476772.85022657434</v>
      </c>
      <c r="S7" s="102">
        <v>0.19942418167260678</v>
      </c>
    </row>
    <row r="8" spans="1:19">
      <c r="A8" s="43" t="s">
        <v>180</v>
      </c>
      <c r="B8" s="100">
        <v>552935</v>
      </c>
      <c r="C8" s="100">
        <v>25141.800000000003</v>
      </c>
      <c r="D8" s="101">
        <f t="shared" ref="D8:D14" si="0">B8/C8</f>
        <v>21.992657645832832</v>
      </c>
      <c r="E8" s="102">
        <v>0.04</v>
      </c>
      <c r="F8" s="100">
        <v>-286831.91614004748</v>
      </c>
      <c r="G8" s="102">
        <v>2.5435967943461257E-3</v>
      </c>
      <c r="H8" s="100">
        <v>-2906782.8668475347</v>
      </c>
      <c r="I8" s="102">
        <v>-9.9650544335857516E-2</v>
      </c>
      <c r="J8" s="43" t="s">
        <v>116</v>
      </c>
      <c r="K8" s="43" t="s">
        <v>116</v>
      </c>
      <c r="L8" s="43" t="s">
        <v>116</v>
      </c>
      <c r="M8" s="43" t="s">
        <v>116</v>
      </c>
      <c r="N8" s="103">
        <v>0.45</v>
      </c>
      <c r="O8" s="100">
        <v>-302860.42758466722</v>
      </c>
      <c r="P8" s="102">
        <v>5.2726881341391696E-4</v>
      </c>
      <c r="Q8" s="103">
        <v>0.91259485554290753</v>
      </c>
      <c r="R8" s="100">
        <v>255091.74741498695</v>
      </c>
      <c r="S8" s="102">
        <v>0.37906219296614618</v>
      </c>
    </row>
    <row r="9" spans="1:19">
      <c r="A9" s="43" t="s">
        <v>181</v>
      </c>
      <c r="B9" s="100">
        <v>1021695</v>
      </c>
      <c r="C9" s="100">
        <v>38561</v>
      </c>
      <c r="D9" s="101">
        <f t="shared" si="0"/>
        <v>26.495552501231813</v>
      </c>
      <c r="E9" s="102">
        <v>0.04</v>
      </c>
      <c r="F9" s="100">
        <v>-630925.50318101223</v>
      </c>
      <c r="G9" s="102">
        <v>-1.1468667340216787E-2</v>
      </c>
      <c r="H9" s="100" t="s">
        <v>116</v>
      </c>
      <c r="I9" s="102" t="s">
        <v>116</v>
      </c>
      <c r="J9" s="43" t="s">
        <v>116</v>
      </c>
      <c r="K9" s="43" t="s">
        <v>116</v>
      </c>
      <c r="L9" s="43" t="s">
        <v>116</v>
      </c>
      <c r="M9" s="43" t="s">
        <v>116</v>
      </c>
      <c r="N9" s="103">
        <v>0.45</v>
      </c>
      <c r="O9" s="100">
        <v>-876208.8118872951</v>
      </c>
      <c r="P9" s="102">
        <v>-2.5346211453491252E-2</v>
      </c>
      <c r="Q9" s="103">
        <v>0.87355576976000437</v>
      </c>
      <c r="R9" s="100">
        <v>308101.931106276</v>
      </c>
      <c r="S9" s="102">
        <v>0.20671962297000834</v>
      </c>
    </row>
    <row r="10" spans="1:19">
      <c r="A10" s="43" t="s">
        <v>182</v>
      </c>
      <c r="B10" s="100">
        <v>713319</v>
      </c>
      <c r="C10" s="100">
        <v>23918.799999999999</v>
      </c>
      <c r="D10" s="101">
        <f t="shared" si="0"/>
        <v>29.822524541364952</v>
      </c>
      <c r="E10" s="102">
        <v>0.04</v>
      </c>
      <c r="F10" s="100">
        <v>-478888.36072160979</v>
      </c>
      <c r="G10" s="102">
        <v>-1.9893485772724651E-2</v>
      </c>
      <c r="H10" s="100" t="s">
        <v>116</v>
      </c>
      <c r="I10" s="102" t="s">
        <v>116</v>
      </c>
      <c r="J10" s="43" t="s">
        <v>116</v>
      </c>
      <c r="K10" s="43" t="s">
        <v>116</v>
      </c>
      <c r="L10" s="43" t="s">
        <v>116</v>
      </c>
      <c r="M10" s="43" t="s">
        <v>116</v>
      </c>
      <c r="N10" s="103">
        <v>0.45</v>
      </c>
      <c r="O10" s="100">
        <v>-842339.91958037007</v>
      </c>
      <c r="P10" s="102">
        <v>-4.495206679848085E-2</v>
      </c>
      <c r="Q10" s="103">
        <v>0.86825719224063591</v>
      </c>
      <c r="R10" s="100">
        <v>168876.76894030391</v>
      </c>
      <c r="S10" s="102">
        <v>0.17138679971775539</v>
      </c>
    </row>
    <row r="11" spans="1:19">
      <c r="A11" s="43" t="s">
        <v>183</v>
      </c>
      <c r="B11" s="100">
        <v>1438554.0958268936</v>
      </c>
      <c r="C11" s="100">
        <v>34175.938984597451</v>
      </c>
      <c r="D11" s="101">
        <f t="shared" si="0"/>
        <v>42.092599020475397</v>
      </c>
      <c r="E11" s="102">
        <v>0.04</v>
      </c>
      <c r="F11" s="100">
        <v>-1145526.3053262243</v>
      </c>
      <c r="G11" s="102">
        <v>-4.2698549354705406E-2</v>
      </c>
      <c r="H11" s="100" t="s">
        <v>116</v>
      </c>
      <c r="I11" s="102" t="s">
        <v>116</v>
      </c>
      <c r="J11" s="43" t="s">
        <v>116</v>
      </c>
      <c r="K11" s="43" t="s">
        <v>116</v>
      </c>
      <c r="L11" s="43" t="s">
        <v>116</v>
      </c>
      <c r="M11" s="43" t="s">
        <v>116</v>
      </c>
      <c r="N11" s="103">
        <v>0.45</v>
      </c>
      <c r="O11" s="100" t="s">
        <v>116</v>
      </c>
      <c r="P11" s="102" t="s">
        <v>116</v>
      </c>
      <c r="Q11" s="103">
        <v>0.8969801740941985</v>
      </c>
      <c r="R11" s="100">
        <v>218198.11700143045</v>
      </c>
      <c r="S11" s="102">
        <v>0.15170440513380434</v>
      </c>
    </row>
    <row r="12" spans="1:19">
      <c r="A12" s="43" t="s">
        <v>184</v>
      </c>
      <c r="B12" s="100">
        <v>988789.0262751159</v>
      </c>
      <c r="C12" s="100">
        <v>60946.476465673884</v>
      </c>
      <c r="D12" s="101">
        <f t="shared" si="0"/>
        <v>16.223891578572537</v>
      </c>
      <c r="E12" s="102">
        <v>0.04</v>
      </c>
      <c r="F12" s="100">
        <v>-308567.413650395</v>
      </c>
      <c r="G12" s="102">
        <v>2.7807626416507025E-2</v>
      </c>
      <c r="H12" s="100">
        <v>-1238086.2839424815</v>
      </c>
      <c r="I12" s="102">
        <v>-2.0513072358752549E-2</v>
      </c>
      <c r="J12" s="43">
        <v>-2052930.3550361558</v>
      </c>
      <c r="K12" s="43">
        <v>-4.292298038777187E-2</v>
      </c>
      <c r="L12" s="43">
        <v>-2871311.6764084301</v>
      </c>
      <c r="M12" s="43">
        <v>-5.8342572244744817E-2</v>
      </c>
      <c r="N12" s="103">
        <v>1.45</v>
      </c>
      <c r="O12" s="100">
        <v>1270265.1046043187</v>
      </c>
      <c r="P12" s="102" t="s">
        <v>116</v>
      </c>
      <c r="Q12" s="103">
        <v>1.8969801740942001</v>
      </c>
      <c r="R12" s="100">
        <v>1639044.5797120275</v>
      </c>
      <c r="S12" s="102" t="s">
        <v>116</v>
      </c>
    </row>
    <row r="13" spans="1:19">
      <c r="A13" s="43" t="s">
        <v>185</v>
      </c>
      <c r="B13" s="100">
        <v>1101808.3462132921</v>
      </c>
      <c r="C13" s="100">
        <v>21064.865050641267</v>
      </c>
      <c r="D13" s="101">
        <f t="shared" si="0"/>
        <v>52.305502245776331</v>
      </c>
      <c r="E13" s="102">
        <v>0.04</v>
      </c>
      <c r="F13" s="100">
        <v>-942709.50846641336</v>
      </c>
      <c r="G13" s="102">
        <v>-5.5967757060423673E-2</v>
      </c>
      <c r="H13" s="100" t="s">
        <v>116</v>
      </c>
      <c r="I13" s="102" t="s">
        <v>116</v>
      </c>
      <c r="J13" s="43" t="s">
        <v>116</v>
      </c>
      <c r="K13" s="43" t="s">
        <v>116</v>
      </c>
      <c r="L13" s="43" t="s">
        <v>116</v>
      </c>
      <c r="M13" s="43" t="s">
        <v>116</v>
      </c>
      <c r="N13" s="103">
        <v>2.4500000000000002</v>
      </c>
      <c r="O13" s="100">
        <v>1112297.3679736792</v>
      </c>
      <c r="P13" s="102" t="s">
        <v>116</v>
      </c>
      <c r="Q13" s="103">
        <v>2.8969801740942001</v>
      </c>
      <c r="R13" s="100">
        <v>1228276.2474315385</v>
      </c>
      <c r="S13" s="102" t="s">
        <v>116</v>
      </c>
    </row>
    <row r="14" spans="1:19">
      <c r="A14" s="43" t="s">
        <v>186</v>
      </c>
      <c r="B14" s="100">
        <v>2204882.9211746529</v>
      </c>
      <c r="C14" s="100">
        <v>48192.952379335678</v>
      </c>
      <c r="D14" s="101">
        <f t="shared" si="0"/>
        <v>45.751148504445418</v>
      </c>
      <c r="E14" s="102">
        <v>0.04</v>
      </c>
      <c r="F14" s="100">
        <v>-1809303.5387086018</v>
      </c>
      <c r="G14" s="102">
        <v>-4.7879673144049173E-2</v>
      </c>
      <c r="H14" s="100" t="s">
        <v>116</v>
      </c>
      <c r="I14" s="102" t="s">
        <v>116</v>
      </c>
      <c r="J14" s="43" t="s">
        <v>116</v>
      </c>
      <c r="K14" s="43" t="s">
        <v>116</v>
      </c>
      <c r="L14" s="43" t="s">
        <v>116</v>
      </c>
      <c r="M14" s="43" t="s">
        <v>116</v>
      </c>
      <c r="N14" s="103">
        <v>3.45</v>
      </c>
      <c r="O14" s="100">
        <v>2934550.9668684239</v>
      </c>
      <c r="P14" s="102" t="s">
        <v>116</v>
      </c>
      <c r="Q14" s="103">
        <v>3.8969801740942001</v>
      </c>
      <c r="R14" s="100">
        <v>3109212.0388264339</v>
      </c>
      <c r="S14" s="102" t="s">
        <v>116</v>
      </c>
    </row>
    <row r="15" spans="1:19">
      <c r="A15" s="43" t="s">
        <v>262</v>
      </c>
      <c r="B15" s="100">
        <v>1010846.0351351352</v>
      </c>
      <c r="C15" s="100">
        <v>23049.665132897288</v>
      </c>
      <c r="D15" s="101">
        <v>43.855128883951565</v>
      </c>
      <c r="E15" s="102">
        <v>4</v>
      </c>
      <c r="F15" s="100">
        <v>-817278.55992600182</v>
      </c>
      <c r="G15" s="102">
        <v>-4.5263187803142868E-2</v>
      </c>
      <c r="H15" s="100"/>
      <c r="I15" s="102"/>
      <c r="J15" s="43"/>
      <c r="K15" s="43"/>
      <c r="L15" s="43"/>
      <c r="M15" s="43"/>
      <c r="N15" s="103">
        <v>85</v>
      </c>
      <c r="O15" s="100">
        <v>53002.77858697527</v>
      </c>
      <c r="P15" s="102">
        <v>8.2124690841331338E-2</v>
      </c>
      <c r="Q15" s="103">
        <v>0.82468722854879739</v>
      </c>
      <c r="R15" s="100">
        <v>0</v>
      </c>
      <c r="S15" s="102">
        <v>0.06</v>
      </c>
    </row>
    <row r="16" spans="1:19">
      <c r="A16" s="43" t="s">
        <v>263</v>
      </c>
      <c r="B16" s="100">
        <v>1568853.78</v>
      </c>
      <c r="C16" s="100">
        <v>31284.37</v>
      </c>
      <c r="D16" s="101">
        <v>50.148166001105345</v>
      </c>
      <c r="E16" s="102">
        <v>4</v>
      </c>
      <c r="F16" s="100">
        <v>-1325819.9141029529</v>
      </c>
      <c r="G16" s="102">
        <v>-5.3453126760093173E-2</v>
      </c>
      <c r="H16" s="100"/>
      <c r="I16" s="102"/>
      <c r="J16" s="43"/>
      <c r="K16" s="43"/>
      <c r="L16" s="43"/>
      <c r="M16" s="43"/>
      <c r="N16" s="103">
        <v>85</v>
      </c>
      <c r="O16" s="100">
        <v>11195.906984426489</v>
      </c>
      <c r="P16" s="102">
        <v>6.3012353629749551E-2</v>
      </c>
      <c r="Q16" s="103">
        <v>0.8466870316498506</v>
      </c>
      <c r="R16" s="100">
        <v>0</v>
      </c>
      <c r="S16" s="102">
        <v>0.06</v>
      </c>
    </row>
    <row r="17" spans="1:19">
      <c r="A17" s="43" t="s">
        <v>264</v>
      </c>
      <c r="B17" s="100">
        <v>1298114.2702702703</v>
      </c>
      <c r="C17" s="100">
        <v>35361.65</v>
      </c>
      <c r="D17" s="101">
        <v>36.709663442465782</v>
      </c>
      <c r="E17" s="102">
        <v>4</v>
      </c>
      <c r="F17" s="100">
        <v>-975885.1310032655</v>
      </c>
      <c r="G17" s="102">
        <v>-3.3925903711026439E-2</v>
      </c>
      <c r="H17" s="100"/>
      <c r="I17" s="102"/>
      <c r="J17" s="43"/>
      <c r="K17" s="43"/>
      <c r="L17" s="43"/>
      <c r="M17" s="43"/>
      <c r="N17" s="103">
        <v>85</v>
      </c>
      <c r="O17" s="100">
        <v>153319.4345265</v>
      </c>
      <c r="P17" s="102">
        <v>0.10958059030479816</v>
      </c>
      <c r="Q17" s="103">
        <v>0.79056293449764703</v>
      </c>
      <c r="R17" s="100">
        <v>0</v>
      </c>
      <c r="S17" s="102">
        <v>0.06</v>
      </c>
    </row>
    <row r="18" spans="1:19">
      <c r="A18" s="43" t="s">
        <v>265</v>
      </c>
      <c r="B18" s="100">
        <v>978266.37027027027</v>
      </c>
      <c r="C18" s="100">
        <v>23325.928854054098</v>
      </c>
      <c r="D18" s="101">
        <v>41.939010291555675</v>
      </c>
      <c r="E18" s="102">
        <v>4</v>
      </c>
      <c r="F18" s="100">
        <v>-777909.35103349423</v>
      </c>
      <c r="G18" s="102">
        <v>-4.2468590165418929E-2</v>
      </c>
      <c r="H18" s="100"/>
      <c r="I18" s="102"/>
      <c r="J18" s="43"/>
      <c r="K18" s="43"/>
      <c r="L18" s="43"/>
      <c r="M18" s="43"/>
      <c r="N18" s="103">
        <v>85</v>
      </c>
      <c r="O18" s="100">
        <v>66758.607606072183</v>
      </c>
      <c r="P18" s="102">
        <v>8.8768964146637375E-2</v>
      </c>
      <c r="Q18" s="103">
        <v>0.81667750064815581</v>
      </c>
      <c r="R18" s="100">
        <v>0</v>
      </c>
      <c r="S18" s="102">
        <v>0.06</v>
      </c>
    </row>
    <row r="19" spans="1:19">
      <c r="A19" s="43" t="s">
        <v>266</v>
      </c>
      <c r="B19" s="100">
        <v>808775.3</v>
      </c>
      <c r="C19" s="100">
        <v>26357.371351351401</v>
      </c>
      <c r="D19" s="101">
        <v>30.684975721546387</v>
      </c>
      <c r="E19" s="102">
        <v>4</v>
      </c>
      <c r="F19" s="100">
        <v>-552717.16461993509</v>
      </c>
      <c r="G19" s="102">
        <v>-2.1874253388418974E-2</v>
      </c>
      <c r="H19" s="100"/>
      <c r="I19" s="102"/>
      <c r="J19" s="43"/>
      <c r="K19" s="43"/>
      <c r="L19" s="43"/>
      <c r="M19" s="43"/>
      <c r="N19" s="103">
        <v>85</v>
      </c>
      <c r="O19" s="100">
        <v>156369.09114222613</v>
      </c>
      <c r="P19" s="102">
        <v>0.14051621631176725</v>
      </c>
      <c r="Q19" s="103">
        <v>0.74944206386999923</v>
      </c>
      <c r="R19" s="100">
        <v>0</v>
      </c>
      <c r="S19" s="102">
        <v>0.06</v>
      </c>
    </row>
    <row r="20" spans="1:19">
      <c r="A20" s="43" t="s">
        <v>267</v>
      </c>
      <c r="B20" s="100">
        <v>702464.51351351349</v>
      </c>
      <c r="C20" s="100">
        <v>32102.308540540536</v>
      </c>
      <c r="D20" s="101">
        <v>21.882056009349085</v>
      </c>
      <c r="E20" s="102">
        <v>4</v>
      </c>
      <c r="F20" s="100">
        <v>-362335.72128851368</v>
      </c>
      <c r="G20" s="102">
        <v>2.9367870315140099E-3</v>
      </c>
      <c r="H20" s="100">
        <v>-3220130.1817196463</v>
      </c>
      <c r="I20" s="102">
        <v>-9.3199895209457928E-2</v>
      </c>
      <c r="J20" s="43"/>
      <c r="K20" s="43"/>
      <c r="L20" s="43"/>
      <c r="M20" s="43"/>
      <c r="N20" s="103">
        <v>85</v>
      </c>
      <c r="O20" s="100">
        <v>259926.98974225938</v>
      </c>
      <c r="P20" s="102">
        <v>0.21161985976137054</v>
      </c>
      <c r="Q20" s="103">
        <v>0.64864525636854553</v>
      </c>
      <c r="R20" s="100">
        <v>0</v>
      </c>
      <c r="S20" s="102">
        <v>0.06</v>
      </c>
    </row>
    <row r="21" spans="1:19">
      <c r="A21" s="43" t="s">
        <v>268</v>
      </c>
      <c r="B21" s="100">
        <v>1135893.6000000001</v>
      </c>
      <c r="C21" s="100">
        <v>31124.39</v>
      </c>
      <c r="D21" s="101">
        <v>36.495288743008302</v>
      </c>
      <c r="E21" s="102">
        <v>4</v>
      </c>
      <c r="F21" s="100">
        <v>-851608.7974211527</v>
      </c>
      <c r="G21" s="102">
        <v>-3.3542559327833121E-2</v>
      </c>
      <c r="H21" s="100"/>
      <c r="I21" s="102"/>
      <c r="J21" s="43"/>
      <c r="K21" s="43"/>
      <c r="L21" s="43"/>
      <c r="M21" s="43"/>
      <c r="N21" s="103">
        <v>85</v>
      </c>
      <c r="O21" s="100">
        <v>136771.73424142948</v>
      </c>
      <c r="P21" s="102">
        <v>0.1105343321659471</v>
      </c>
      <c r="Q21" s="103">
        <v>0.7893326932928677</v>
      </c>
      <c r="R21" s="100">
        <v>0</v>
      </c>
      <c r="S21" s="102">
        <v>0.06</v>
      </c>
    </row>
    <row r="22" spans="1:19">
      <c r="A22" s="43" t="s">
        <v>269</v>
      </c>
      <c r="B22" s="100">
        <v>733676.44216216216</v>
      </c>
      <c r="C22" s="100">
        <v>23795.626689189194</v>
      </c>
      <c r="D22" s="101">
        <v>30.832406800846531</v>
      </c>
      <c r="E22" s="102">
        <v>4</v>
      </c>
      <c r="F22" s="100">
        <v>-502856.11540127569</v>
      </c>
      <c r="G22" s="102">
        <v>-2.2205458340202044E-2</v>
      </c>
      <c r="H22" s="100"/>
      <c r="I22" s="102"/>
      <c r="J22" s="43"/>
      <c r="K22" s="43"/>
      <c r="L22" s="43"/>
      <c r="M22" s="43"/>
      <c r="N22" s="103">
        <v>85</v>
      </c>
      <c r="O22" s="100">
        <v>140269.61742443056</v>
      </c>
      <c r="P22" s="102">
        <v>0.13963790880002569</v>
      </c>
      <c r="Q22" s="103">
        <v>0.75064015480035473</v>
      </c>
      <c r="R22" s="100">
        <v>0</v>
      </c>
      <c r="S22" s="102">
        <v>0.06</v>
      </c>
    </row>
    <row r="23" spans="1:19">
      <c r="A23" s="43" t="s">
        <v>293</v>
      </c>
      <c r="B23" s="100">
        <v>201500</v>
      </c>
      <c r="C23" s="100">
        <v>26700</v>
      </c>
      <c r="D23" s="101">
        <v>7.5468164794007491</v>
      </c>
      <c r="E23" s="102">
        <v>0.04</v>
      </c>
      <c r="F23" s="100">
        <v>-12028</v>
      </c>
      <c r="G23" s="102">
        <v>4.4999999999999998E-2</v>
      </c>
      <c r="H23" s="100">
        <v>-63338</v>
      </c>
      <c r="I23" s="102">
        <v>4.7999999999999996E-3</v>
      </c>
      <c r="J23" s="43">
        <v>-102794</v>
      </c>
      <c r="K23" s="43">
        <v>-1.41E-2</v>
      </c>
      <c r="L23" s="43">
        <v>-132127</v>
      </c>
      <c r="M23" s="43">
        <v>-2.47E-2</v>
      </c>
      <c r="N23" s="103">
        <v>0.45</v>
      </c>
      <c r="O23" s="100">
        <v>3508</v>
      </c>
      <c r="P23" s="102">
        <v>6.5100000000000005E-2</v>
      </c>
      <c r="Q23" s="103">
        <v>0.9</v>
      </c>
      <c r="R23" s="100">
        <v>64352</v>
      </c>
      <c r="S23" s="102">
        <v>0.53300000000000003</v>
      </c>
    </row>
    <row r="24" spans="1:19">
      <c r="A24" s="43" t="s">
        <v>294</v>
      </c>
      <c r="B24" s="100">
        <v>69800</v>
      </c>
      <c r="C24" s="100">
        <v>16800</v>
      </c>
      <c r="D24" s="101">
        <v>4.1547619047619051</v>
      </c>
      <c r="E24" s="102">
        <v>0.04</v>
      </c>
      <c r="F24" s="100">
        <v>137980</v>
      </c>
      <c r="G24" s="102">
        <v>0.2172</v>
      </c>
      <c r="H24" s="100">
        <v>127254</v>
      </c>
      <c r="I24" s="102">
        <v>0.1895</v>
      </c>
      <c r="J24" s="43">
        <v>112359</v>
      </c>
      <c r="K24" s="43">
        <v>0.16009999999999999</v>
      </c>
      <c r="L24" s="43">
        <v>103345</v>
      </c>
      <c r="M24" s="43">
        <v>0.14580000000000001</v>
      </c>
      <c r="N24" s="103">
        <v>2.4500000000000002</v>
      </c>
      <c r="O24" s="100">
        <v>329409</v>
      </c>
      <c r="P24" s="102"/>
      <c r="Q24" s="103">
        <v>2.9</v>
      </c>
      <c r="R24" s="100">
        <v>359260</v>
      </c>
      <c r="S24" s="102"/>
    </row>
    <row r="25" spans="1:19">
      <c r="A25" s="43" t="s">
        <v>295</v>
      </c>
      <c r="B25" s="100">
        <v>48900</v>
      </c>
      <c r="C25" s="100">
        <v>15400</v>
      </c>
      <c r="D25" s="101">
        <v>3.1753246753246751</v>
      </c>
      <c r="E25" s="102">
        <v>0.04</v>
      </c>
      <c r="F25" s="100">
        <v>119666</v>
      </c>
      <c r="G25" s="102">
        <v>0.112</v>
      </c>
      <c r="H25" s="100">
        <v>62365</v>
      </c>
      <c r="I25" s="102">
        <v>8.2500000000000004E-2</v>
      </c>
      <c r="J25" s="43">
        <v>8150</v>
      </c>
      <c r="K25" s="43">
        <v>6.2600000000000003E-2</v>
      </c>
      <c r="L25" s="43">
        <v>-25925</v>
      </c>
      <c r="M25" s="43">
        <v>5.2400000000000002E-2</v>
      </c>
      <c r="N25" s="103">
        <v>1.45</v>
      </c>
      <c r="O25" s="100">
        <v>450049</v>
      </c>
      <c r="P25" s="102"/>
      <c r="Q25" s="103">
        <v>1.9</v>
      </c>
      <c r="R25" s="100">
        <v>542962</v>
      </c>
      <c r="S25" s="102"/>
    </row>
    <row r="26" spans="1:19">
      <c r="A26" s="43" t="s">
        <v>296</v>
      </c>
      <c r="B26" s="100">
        <v>152962.5</v>
      </c>
      <c r="C26" s="100">
        <v>21475</v>
      </c>
      <c r="D26" s="101">
        <v>7.1228172293364374</v>
      </c>
      <c r="E26" s="102">
        <v>0.04</v>
      </c>
      <c r="F26" s="100">
        <v>275027</v>
      </c>
      <c r="G26" s="102">
        <v>0.22070000000000001</v>
      </c>
      <c r="H26" s="100">
        <v>254452</v>
      </c>
      <c r="I26" s="102">
        <v>0.193</v>
      </c>
      <c r="J26" s="43">
        <v>225587</v>
      </c>
      <c r="K26" s="43">
        <v>0.16320000000000001</v>
      </c>
      <c r="L26" s="43">
        <v>208127</v>
      </c>
      <c r="M26" s="43">
        <v>0.1487</v>
      </c>
      <c r="N26" s="103">
        <v>0.45</v>
      </c>
      <c r="O26" s="100">
        <v>320973</v>
      </c>
      <c r="P26" s="102">
        <v>0.32069999999999999</v>
      </c>
      <c r="Q26" s="103">
        <v>0.87</v>
      </c>
      <c r="R26" s="100">
        <v>400778</v>
      </c>
      <c r="S26" s="102">
        <v>1.405</v>
      </c>
    </row>
    <row r="27" spans="1:19">
      <c r="A27" s="43" t="s">
        <v>297</v>
      </c>
      <c r="B27" s="100">
        <v>48900</v>
      </c>
      <c r="C27" s="100">
        <v>15400</v>
      </c>
      <c r="D27" s="101">
        <v>3.1753246753246751</v>
      </c>
      <c r="E27" s="102">
        <v>0.04</v>
      </c>
      <c r="F27" s="100">
        <v>143074</v>
      </c>
      <c r="G27" s="102">
        <v>0.2858</v>
      </c>
      <c r="H27" s="100">
        <v>137116</v>
      </c>
      <c r="I27" s="102">
        <v>0.25690000000000002</v>
      </c>
      <c r="J27" s="43">
        <v>127269</v>
      </c>
      <c r="K27" s="43">
        <v>0.21970000000000001</v>
      </c>
      <c r="L27" s="43">
        <v>121358</v>
      </c>
      <c r="M27" s="43">
        <v>0.2019</v>
      </c>
      <c r="N27" s="103">
        <v>3.45</v>
      </c>
      <c r="O27" s="100">
        <v>327869</v>
      </c>
      <c r="P27" s="102"/>
      <c r="Q27" s="103">
        <v>3.9</v>
      </c>
      <c r="R27" s="100">
        <v>347619</v>
      </c>
      <c r="S27" s="102"/>
    </row>
    <row r="28" spans="1:19">
      <c r="A28" s="43" t="s">
        <v>298</v>
      </c>
      <c r="B28" s="100">
        <v>327500</v>
      </c>
      <c r="C28" s="100">
        <v>31500</v>
      </c>
      <c r="D28" s="101">
        <v>10.396825396825397</v>
      </c>
      <c r="E28" s="102">
        <v>0.04</v>
      </c>
      <c r="F28" s="100">
        <v>42426</v>
      </c>
      <c r="G28" s="102">
        <v>-7.2099999999999997E-2</v>
      </c>
      <c r="H28" s="100">
        <v>-98029</v>
      </c>
      <c r="I28" s="102">
        <v>3.8399999999999997E-2</v>
      </c>
      <c r="J28" s="43">
        <v>-210949</v>
      </c>
      <c r="K28" s="43">
        <v>2.0199999999999999E-2</v>
      </c>
      <c r="L28" s="43">
        <v>-285804</v>
      </c>
      <c r="M28" s="43">
        <v>1.06E-2</v>
      </c>
      <c r="N28" s="103">
        <v>0.45</v>
      </c>
      <c r="O28" s="100">
        <v>124308</v>
      </c>
      <c r="P28" s="102">
        <v>0.10349999999999999</v>
      </c>
      <c r="Q28" s="103">
        <v>0.93</v>
      </c>
      <c r="R28" s="100">
        <v>372875</v>
      </c>
      <c r="S28" s="102">
        <v>1.0570999999999999</v>
      </c>
    </row>
    <row r="29" spans="1:19">
      <c r="A29" s="43" t="s">
        <v>299</v>
      </c>
      <c r="B29" s="100">
        <v>189000</v>
      </c>
      <c r="C29" s="100">
        <v>26700</v>
      </c>
      <c r="D29" s="101">
        <v>7.0786516853932584</v>
      </c>
      <c r="E29" s="102">
        <v>0.04</v>
      </c>
      <c r="F29" s="100">
        <v>133416</v>
      </c>
      <c r="G29" s="102">
        <v>0.121</v>
      </c>
      <c r="H29" s="100">
        <v>83501</v>
      </c>
      <c r="I29" s="102">
        <v>9.2100000000000001E-2</v>
      </c>
      <c r="J29" s="43">
        <v>34417</v>
      </c>
      <c r="K29" s="43">
        <v>7.1499999999999994E-2</v>
      </c>
      <c r="L29" s="43">
        <v>3766</v>
      </c>
      <c r="M29" s="43">
        <v>6.1199999999999997E-2</v>
      </c>
      <c r="N29" s="103">
        <v>0.45</v>
      </c>
      <c r="O29" s="100">
        <v>190069</v>
      </c>
      <c r="P29" s="102">
        <v>0.17330000000000001</v>
      </c>
      <c r="Q29" s="103">
        <v>0.91</v>
      </c>
      <c r="R29" s="100">
        <v>319451</v>
      </c>
      <c r="S29" s="102">
        <v>1.2212000000000001</v>
      </c>
    </row>
    <row r="30" spans="1:19">
      <c r="A30" s="43" t="s">
        <v>300</v>
      </c>
      <c r="B30" s="100">
        <v>201700</v>
      </c>
      <c r="C30" s="100">
        <v>15600</v>
      </c>
      <c r="D30" s="101">
        <v>12.929487179487179</v>
      </c>
      <c r="E30" s="102">
        <v>0.04</v>
      </c>
      <c r="F30" s="100">
        <v>-22450</v>
      </c>
      <c r="G30" s="102">
        <v>4.9099999999999998E-2</v>
      </c>
      <c r="H30" s="100">
        <v>-143595</v>
      </c>
      <c r="I30" s="102">
        <v>1.01E-2</v>
      </c>
      <c r="J30" s="43">
        <v>-236450</v>
      </c>
      <c r="K30" s="43">
        <v>-8.3999999999999995E-3</v>
      </c>
      <c r="L30" s="43">
        <v>-303557</v>
      </c>
      <c r="M30" s="43">
        <v>-1.8700000000000001E-2</v>
      </c>
      <c r="N30" s="103">
        <v>0.45</v>
      </c>
      <c r="O30" s="100">
        <v>19061</v>
      </c>
      <c r="P30" s="102">
        <v>7.0900000000000005E-2</v>
      </c>
      <c r="Q30" s="103">
        <v>0.87</v>
      </c>
      <c r="R30" s="100">
        <v>164713</v>
      </c>
      <c r="S30" s="102">
        <v>0.44950000000000001</v>
      </c>
    </row>
    <row r="31" spans="1:19">
      <c r="A31" s="43" t="s">
        <v>382</v>
      </c>
      <c r="B31" s="100">
        <v>1389500</v>
      </c>
      <c r="C31" s="100">
        <v>16083</v>
      </c>
      <c r="D31" s="101">
        <v>86.395572965242806</v>
      </c>
      <c r="E31" s="102">
        <v>2.5000000000000001E-2</v>
      </c>
      <c r="F31" s="100">
        <v>-1263377.800812263</v>
      </c>
      <c r="G31" s="102">
        <v>-8.4110973656446264E-2</v>
      </c>
      <c r="H31" s="100" t="s">
        <v>116</v>
      </c>
      <c r="I31" s="102" t="s">
        <v>116</v>
      </c>
      <c r="J31" s="43" t="s">
        <v>116</v>
      </c>
      <c r="K31" s="43" t="s">
        <v>116</v>
      </c>
      <c r="L31" s="43" t="s">
        <v>116</v>
      </c>
      <c r="M31" s="43" t="s">
        <v>116</v>
      </c>
      <c r="N31" s="103">
        <v>0.95</v>
      </c>
      <c r="O31" s="100">
        <v>159507.7245806462</v>
      </c>
      <c r="P31" s="102">
        <v>0.14746139526411706</v>
      </c>
      <c r="Q31" s="103">
        <v>0.90187748405858759</v>
      </c>
      <c r="R31" s="100">
        <v>0</v>
      </c>
      <c r="S31" s="102">
        <v>4.9999999999908784E-2</v>
      </c>
    </row>
    <row r="32" spans="1:19">
      <c r="A32" s="43" t="s">
        <v>383</v>
      </c>
      <c r="B32" s="100">
        <v>2624600</v>
      </c>
      <c r="C32" s="100">
        <v>54937</v>
      </c>
      <c r="D32" s="101">
        <v>47.77472377450534</v>
      </c>
      <c r="E32" s="102">
        <v>2.5000000000000001E-2</v>
      </c>
      <c r="F32" s="100">
        <v>-1981615.03284358</v>
      </c>
      <c r="G32" s="102">
        <v>-5.0524896594183688E-2</v>
      </c>
      <c r="H32" s="100" t="s">
        <v>116</v>
      </c>
      <c r="I32" s="102" t="s">
        <v>116</v>
      </c>
      <c r="J32" s="43" t="s">
        <v>116</v>
      </c>
      <c r="K32" s="43" t="s">
        <v>116</v>
      </c>
      <c r="L32" s="43" t="s">
        <v>116</v>
      </c>
      <c r="M32" s="43" t="s">
        <v>116</v>
      </c>
      <c r="N32" s="103">
        <v>0.95</v>
      </c>
      <c r="O32" s="100">
        <v>713386.23472133838</v>
      </c>
      <c r="P32" s="102">
        <v>0.28550620005527283</v>
      </c>
      <c r="Q32" s="103">
        <v>0.82255572998065296</v>
      </c>
      <c r="R32" s="100">
        <v>0</v>
      </c>
      <c r="S32" s="102">
        <v>4.99999999999996E-2</v>
      </c>
    </row>
    <row r="33" spans="1:19">
      <c r="A33" s="43" t="s">
        <v>384</v>
      </c>
      <c r="B33" s="100">
        <v>1514300</v>
      </c>
      <c r="C33" s="100">
        <v>22863</v>
      </c>
      <c r="D33" s="101">
        <v>66.233652626514456</v>
      </c>
      <c r="E33" s="102">
        <v>2.5000000000000001E-2</v>
      </c>
      <c r="F33" s="100">
        <v>-1288913.1318765637</v>
      </c>
      <c r="G33" s="102">
        <v>-6.9598750928662856E-2</v>
      </c>
      <c r="H33" s="100" t="s">
        <v>116</v>
      </c>
      <c r="I33" s="102" t="s">
        <v>116</v>
      </c>
      <c r="J33" s="43" t="s">
        <v>116</v>
      </c>
      <c r="K33" s="43" t="s">
        <v>116</v>
      </c>
      <c r="L33" s="43" t="s">
        <v>116</v>
      </c>
      <c r="M33" s="43" t="s">
        <v>116</v>
      </c>
      <c r="N33" s="103">
        <v>0.95</v>
      </c>
      <c r="O33" s="100">
        <v>264035.11376844632</v>
      </c>
      <c r="P33" s="102">
        <v>0.2006212591605292</v>
      </c>
      <c r="Q33" s="103">
        <v>0.87200840283796377</v>
      </c>
      <c r="R33" s="100">
        <v>0</v>
      </c>
      <c r="S33" s="102">
        <v>4.9999999999999378E-2</v>
      </c>
    </row>
    <row r="34" spans="1:19">
      <c r="A34" s="43" t="s">
        <v>385</v>
      </c>
      <c r="B34" s="100">
        <v>884700</v>
      </c>
      <c r="C34" s="100">
        <v>8463</v>
      </c>
      <c r="D34" s="101">
        <v>104.53739808578518</v>
      </c>
      <c r="E34" s="102">
        <v>2.5000000000000001E-2</v>
      </c>
      <c r="F34" s="100">
        <v>-833686.94200548297</v>
      </c>
      <c r="G34" s="102">
        <v>-9.4054690856707035E-2</v>
      </c>
      <c r="H34" s="100" t="s">
        <v>116</v>
      </c>
      <c r="I34" s="102" t="s">
        <v>116</v>
      </c>
      <c r="J34" s="43" t="s">
        <v>116</v>
      </c>
      <c r="K34" s="43" t="s">
        <v>116</v>
      </c>
      <c r="L34" s="43" t="s">
        <v>116</v>
      </c>
      <c r="M34" s="43" t="s">
        <v>116</v>
      </c>
      <c r="N34" s="103">
        <v>0.95</v>
      </c>
      <c r="O34" s="100">
        <v>71016.141284520025</v>
      </c>
      <c r="P34" s="102">
        <v>0.11558079889011275</v>
      </c>
      <c r="Q34" s="103">
        <v>0.91890604567115486</v>
      </c>
      <c r="R34" s="100">
        <v>0</v>
      </c>
      <c r="S34" s="102">
        <v>4.9999999993201261E-2</v>
      </c>
    </row>
    <row r="35" spans="1:19">
      <c r="A35" s="43" t="s">
        <v>386</v>
      </c>
      <c r="B35" s="100">
        <v>1297200</v>
      </c>
      <c r="C35" s="100">
        <v>21294</v>
      </c>
      <c r="D35" s="101">
        <v>60.918568610876306</v>
      </c>
      <c r="E35" s="102">
        <v>2.5000000000000001E-2</v>
      </c>
      <c r="F35" s="100">
        <v>-1075962.6282718603</v>
      </c>
      <c r="G35" s="102">
        <v>-6.4854951536756023E-2</v>
      </c>
      <c r="H35" s="100" t="s">
        <v>116</v>
      </c>
      <c r="I35" s="102" t="s">
        <v>116</v>
      </c>
      <c r="J35" s="43" t="s">
        <v>116</v>
      </c>
      <c r="K35" s="43" t="s">
        <v>116</v>
      </c>
      <c r="L35" s="43" t="s">
        <v>116</v>
      </c>
      <c r="M35" s="43" t="s">
        <v>116</v>
      </c>
      <c r="N35" s="103">
        <v>0.95</v>
      </c>
      <c r="O35" s="100">
        <v>254839.11333419703</v>
      </c>
      <c r="P35" s="102">
        <v>0.22000347635666895</v>
      </c>
      <c r="Q35" s="103">
        <v>0.86084126431909902</v>
      </c>
      <c r="R35" s="100">
        <v>0</v>
      </c>
      <c r="S35" s="102">
        <v>4.9999999974089437E-2</v>
      </c>
    </row>
    <row r="36" spans="1:19">
      <c r="A36" s="43" t="s">
        <v>427</v>
      </c>
      <c r="B36" s="100">
        <v>1693500</v>
      </c>
      <c r="C36" s="100">
        <v>75011.33</v>
      </c>
      <c r="D36" s="101">
        <v>22.576589429890124</v>
      </c>
      <c r="E36" s="102">
        <v>0.04</v>
      </c>
      <c r="F36" s="100">
        <v>-903953.45270459668</v>
      </c>
      <c r="G36" s="102">
        <v>5.123591653448667E-4</v>
      </c>
      <c r="H36" s="100" t="s">
        <v>762</v>
      </c>
      <c r="I36" s="102" t="s">
        <v>762</v>
      </c>
      <c r="J36" s="43" t="s">
        <v>762</v>
      </c>
      <c r="K36" s="43" t="s">
        <v>762</v>
      </c>
      <c r="L36" s="43" t="s">
        <v>762</v>
      </c>
      <c r="M36" s="43" t="s">
        <v>762</v>
      </c>
      <c r="N36" s="103">
        <v>0.45</v>
      </c>
      <c r="O36" s="100">
        <v>-990109.11813989969</v>
      </c>
      <c r="P36" s="102">
        <v>-2.8999999999999998E-3</v>
      </c>
      <c r="Q36" s="103">
        <v>0.87355576976000437</v>
      </c>
      <c r="R36" s="100">
        <v>657056.77291615447</v>
      </c>
      <c r="S36" s="102">
        <v>0.24752723039829139</v>
      </c>
    </row>
    <row r="37" spans="1:19">
      <c r="A37" s="43" t="s">
        <v>428</v>
      </c>
      <c r="B37" s="100">
        <v>914500</v>
      </c>
      <c r="C37" s="100">
        <v>93622.66</v>
      </c>
      <c r="D37" s="101">
        <v>9.7679343868247273</v>
      </c>
      <c r="E37" s="102">
        <v>0.04</v>
      </c>
      <c r="F37" s="100">
        <v>190861.80726446863</v>
      </c>
      <c r="G37" s="102">
        <v>7.9236902138973386E-2</v>
      </c>
      <c r="H37" s="100">
        <v>-168885.40803876356</v>
      </c>
      <c r="I37" s="102">
        <v>4.6598496811614876E-2</v>
      </c>
      <c r="J37" s="43">
        <v>-465741.26050931262</v>
      </c>
      <c r="K37" s="43">
        <v>2.8247998504024263E-2</v>
      </c>
      <c r="L37" s="43">
        <v>-659706.25031026942</v>
      </c>
      <c r="M37" s="43">
        <v>1.8678355726292395E-2</v>
      </c>
      <c r="N37" s="103">
        <v>0.45</v>
      </c>
      <c r="O37" s="100">
        <v>428718.9602463987</v>
      </c>
      <c r="P37" s="102">
        <v>0.11361887038777252</v>
      </c>
      <c r="Q37" s="103">
        <v>0.91259485554290753</v>
      </c>
      <c r="R37" s="100">
        <v>1090345.8988254054</v>
      </c>
      <c r="S37" s="102">
        <v>0.87936737831834044</v>
      </c>
    </row>
    <row r="38" spans="1:19">
      <c r="A38" s="43" t="s">
        <v>429</v>
      </c>
      <c r="B38" s="100">
        <v>2273250</v>
      </c>
      <c r="C38" s="100">
        <v>55430.46</v>
      </c>
      <c r="D38" s="101">
        <v>41.01</v>
      </c>
      <c r="E38" s="102">
        <v>0.04</v>
      </c>
      <c r="F38" s="100">
        <v>-1791987.6878033497</v>
      </c>
      <c r="G38" s="102">
        <v>-4.1055605651635574E-2</v>
      </c>
      <c r="H38" s="100" t="s">
        <v>762</v>
      </c>
      <c r="I38" s="102" t="s">
        <v>762</v>
      </c>
      <c r="J38" s="43" t="s">
        <v>762</v>
      </c>
      <c r="K38" s="43" t="s">
        <v>762</v>
      </c>
      <c r="L38" s="43" t="s">
        <v>762</v>
      </c>
      <c r="M38" s="43" t="s">
        <v>762</v>
      </c>
      <c r="N38" s="103">
        <v>0.45</v>
      </c>
      <c r="O38" s="100" t="s">
        <v>762</v>
      </c>
      <c r="P38" s="102" t="s">
        <v>762</v>
      </c>
      <c r="Q38" s="103">
        <v>0.93142414038037535</v>
      </c>
      <c r="R38" s="100">
        <v>489122.40732926503</v>
      </c>
      <c r="S38" s="102">
        <v>0.25164767747027317</v>
      </c>
    </row>
    <row r="39" spans="1:19">
      <c r="A39" s="43" t="s">
        <v>90</v>
      </c>
      <c r="B39" s="100">
        <v>559386</v>
      </c>
      <c r="C39" s="100">
        <v>26579</v>
      </c>
      <c r="D39" s="101">
        <v>21.046164265021257</v>
      </c>
      <c r="E39" s="102">
        <v>1.4999999999999999E-2</v>
      </c>
      <c r="F39" s="100">
        <v>-240721.64737909666</v>
      </c>
      <c r="G39" s="102">
        <v>6.0008428387967605E-3</v>
      </c>
      <c r="H39" s="100">
        <v>-407652.96527706512</v>
      </c>
      <c r="I39" s="102">
        <v>-1.2177890600386099E-2</v>
      </c>
      <c r="J39" s="43">
        <v>-562114.38047558209</v>
      </c>
      <c r="K39" s="43">
        <v>-2.4839282137866125E-2</v>
      </c>
      <c r="L39" s="43">
        <v>-659685.30879756948</v>
      </c>
      <c r="M39" s="43">
        <v>-3.1492646765235888E-2</v>
      </c>
      <c r="N39" s="103">
        <v>0.8</v>
      </c>
      <c r="O39" s="100">
        <v>222750.74767558879</v>
      </c>
      <c r="P39" s="102">
        <v>0.17170001966564108</v>
      </c>
      <c r="Q39" s="103">
        <v>0.53593997363037071</v>
      </c>
      <c r="R39" s="100">
        <v>-1.8820574041455984E-5</v>
      </c>
      <c r="S39" s="102">
        <v>4.9999999994987165E-2</v>
      </c>
    </row>
    <row r="40" spans="1:19">
      <c r="A40" s="43" t="s">
        <v>91</v>
      </c>
      <c r="B40" s="100">
        <v>791599</v>
      </c>
      <c r="C40" s="100">
        <v>19085</v>
      </c>
      <c r="D40" s="101">
        <v>41.47754781241813</v>
      </c>
      <c r="E40" s="102">
        <v>1.4999999999999999E-2</v>
      </c>
      <c r="F40" s="100">
        <v>-601775.96795703599</v>
      </c>
      <c r="G40" s="102">
        <v>-4.177114313343222E-2</v>
      </c>
      <c r="H40" s="100">
        <v>-1276814.8693108908</v>
      </c>
      <c r="I40" s="102">
        <v>-7.5479006662195092E-2</v>
      </c>
      <c r="J40" s="43">
        <v>-1837406.6874533293</v>
      </c>
      <c r="K40" s="43">
        <v>-9.1944416633592652E-2</v>
      </c>
      <c r="L40" s="43">
        <v>-2338592.597980896</v>
      </c>
      <c r="M40" s="43">
        <v>-0.10275572182997517</v>
      </c>
      <c r="N40" s="103">
        <v>0.8</v>
      </c>
      <c r="O40" s="100">
        <v>44334.681343780132</v>
      </c>
      <c r="P40" s="102">
        <v>6.8891060865453602E-2</v>
      </c>
      <c r="Q40" s="103">
        <v>0.76453083514661402</v>
      </c>
      <c r="R40" s="100">
        <v>-5.8831647038459778E-6</v>
      </c>
      <c r="S40" s="102">
        <v>4.9999999997817568E-2</v>
      </c>
    </row>
    <row r="41" spans="1:19">
      <c r="A41" s="43" t="s">
        <v>92</v>
      </c>
      <c r="B41" s="100">
        <v>1115627</v>
      </c>
      <c r="C41" s="100">
        <v>26957</v>
      </c>
      <c r="D41" s="101">
        <v>41.385428645620806</v>
      </c>
      <c r="E41" s="102">
        <v>1.4999999999999999E-2</v>
      </c>
      <c r="F41" s="100">
        <v>-847259.23633313156</v>
      </c>
      <c r="G41" s="102">
        <v>-4.1630727045115945E-2</v>
      </c>
      <c r="H41" s="100">
        <v>-1794032.744388896</v>
      </c>
      <c r="I41" s="102">
        <v>-7.5241264496621829E-2</v>
      </c>
      <c r="J41" s="43">
        <v>-2578465.9780627014</v>
      </c>
      <c r="K41" s="43">
        <v>-9.165160132390282E-2</v>
      </c>
      <c r="L41" s="43">
        <v>-3276420.5377373993</v>
      </c>
      <c r="M41" s="43">
        <v>-0.10239282169696862</v>
      </c>
      <c r="N41" s="103">
        <v>0.8</v>
      </c>
      <c r="O41" s="100">
        <v>63391.989939603489</v>
      </c>
      <c r="P41" s="102">
        <v>6.9159559926841085E-2</v>
      </c>
      <c r="Q41" s="103">
        <v>0.76400670808569149</v>
      </c>
      <c r="R41" s="100">
        <v>-5.8789737522602081E-9</v>
      </c>
      <c r="S41" s="102">
        <v>4.999999999999849E-2</v>
      </c>
    </row>
    <row r="42" spans="1:19">
      <c r="A42" s="43" t="s">
        <v>93</v>
      </c>
      <c r="B42" s="100">
        <v>1195602</v>
      </c>
      <c r="C42" s="100">
        <v>23073</v>
      </c>
      <c r="D42" s="101">
        <v>51.818229098946823</v>
      </c>
      <c r="E42" s="102">
        <v>1.4999999999999999E-2</v>
      </c>
      <c r="F42" s="100">
        <v>-989972.61702764942</v>
      </c>
      <c r="G42" s="102">
        <v>-5.5411266670032933E-2</v>
      </c>
      <c r="H42" s="100">
        <v>-2916826.0591554795</v>
      </c>
      <c r="I42" s="102">
        <v>-0.1041450533956163</v>
      </c>
      <c r="J42" s="43" t="s">
        <v>89</v>
      </c>
      <c r="K42" s="43" t="s">
        <v>89</v>
      </c>
      <c r="L42" s="43" t="s">
        <v>89</v>
      </c>
      <c r="M42" s="43" t="s">
        <v>89</v>
      </c>
      <c r="N42" s="103">
        <v>0.8</v>
      </c>
      <c r="O42" s="100">
        <v>-22292.737195044232</v>
      </c>
      <c r="P42" s="102">
        <v>4.3498242439229617E-2</v>
      </c>
      <c r="Q42" s="103">
        <v>0.81152031411962156</v>
      </c>
      <c r="R42" s="100">
        <v>-3.0526425689458847E-6</v>
      </c>
      <c r="S42" s="102">
        <v>4.9999999999063238E-2</v>
      </c>
    </row>
    <row r="43" spans="1:19">
      <c r="A43" s="43" t="s">
        <v>94</v>
      </c>
      <c r="B43" s="100">
        <v>264130</v>
      </c>
      <c r="C43" s="100">
        <v>10036</v>
      </c>
      <c r="D43" s="101">
        <v>26.318254284575527</v>
      </c>
      <c r="E43" s="102">
        <v>1.4999999999999999E-2</v>
      </c>
      <c r="F43" s="100">
        <v>-149096.17233517487</v>
      </c>
      <c r="G43" s="102">
        <v>-1.0980027772776069E-2</v>
      </c>
      <c r="H43" s="100">
        <v>-254058.66535039683</v>
      </c>
      <c r="I43" s="102">
        <v>-3.2326793567343803E-2</v>
      </c>
      <c r="J43" s="43">
        <v>-340524.71986327466</v>
      </c>
      <c r="K43" s="43">
        <v>-4.4983528621875601E-2</v>
      </c>
      <c r="L43" s="43">
        <v>-397145.96735880431</v>
      </c>
      <c r="M43" s="43">
        <v>-5.1796107871921682E-2</v>
      </c>
      <c r="N43" s="103">
        <v>0.8</v>
      </c>
      <c r="O43" s="100">
        <v>68941.972645209185</v>
      </c>
      <c r="P43" s="102">
        <v>0.13220925403259365</v>
      </c>
      <c r="Q43" s="103">
        <v>0.62890078326947851</v>
      </c>
      <c r="R43" s="100">
        <v>-1.1862462270073593E-4</v>
      </c>
      <c r="S43" s="102">
        <v>4.9999999916324311E-2</v>
      </c>
    </row>
    <row r="44" spans="1:19">
      <c r="A44" s="43" t="s">
        <v>95</v>
      </c>
      <c r="B44" s="100">
        <v>670662</v>
      </c>
      <c r="C44" s="100">
        <v>23352</v>
      </c>
      <c r="D44" s="101">
        <v>28.719681397738952</v>
      </c>
      <c r="E44" s="102">
        <v>1.4999999999999999E-2</v>
      </c>
      <c r="F44" s="100">
        <v>-408606.40649372299</v>
      </c>
      <c r="G44" s="102">
        <v>-1.7246499760333767E-2</v>
      </c>
      <c r="H44" s="100">
        <v>-710048.06034166366</v>
      </c>
      <c r="I44" s="102">
        <v>-4.018930835465917E-2</v>
      </c>
      <c r="J44" s="43">
        <v>-949899.00246545929</v>
      </c>
      <c r="K44" s="43">
        <v>-5.302511467394655E-2</v>
      </c>
      <c r="L44" s="43">
        <v>-1110422.9853805506</v>
      </c>
      <c r="M44" s="43">
        <v>-6.0030169094019481E-2</v>
      </c>
      <c r="N44" s="103">
        <v>0.8</v>
      </c>
      <c r="O44" s="100">
        <v>144072.17806526111</v>
      </c>
      <c r="P44" s="102">
        <v>0.11852071470452485</v>
      </c>
      <c r="Q44" s="103">
        <v>0.65993064449059691</v>
      </c>
      <c r="R44" s="100">
        <v>5.8207660913467407E-9</v>
      </c>
      <c r="S44" s="102">
        <v>5.0000000000001599E-2</v>
      </c>
    </row>
    <row r="45" spans="1:19">
      <c r="A45" s="43" t="s">
        <v>96</v>
      </c>
      <c r="B45" s="100">
        <v>1115627</v>
      </c>
      <c r="C45" s="100">
        <v>26957</v>
      </c>
      <c r="D45" s="101">
        <v>41.385428645620806</v>
      </c>
      <c r="E45" s="102">
        <v>1.4999999999999999E-2</v>
      </c>
      <c r="F45" s="100">
        <v>-847259.23633313156</v>
      </c>
      <c r="G45" s="102">
        <v>-4.1630727045115945E-2</v>
      </c>
      <c r="H45" s="100">
        <v>-1794032.744388896</v>
      </c>
      <c r="I45" s="102">
        <v>-7.5241264496621829E-2</v>
      </c>
      <c r="J45" s="43">
        <v>-2578465.9780627014</v>
      </c>
      <c r="K45" s="43">
        <v>-9.165160132390282E-2</v>
      </c>
      <c r="L45" s="43">
        <v>-3276420.5377373993</v>
      </c>
      <c r="M45" s="43">
        <v>-0.10239282169696862</v>
      </c>
      <c r="N45" s="103">
        <v>0.8</v>
      </c>
      <c r="O45" s="100">
        <v>63391.989939603489</v>
      </c>
      <c r="P45" s="102">
        <v>6.9159559926841085E-2</v>
      </c>
      <c r="Q45" s="103">
        <v>0.76400670808604254</v>
      </c>
      <c r="R45" s="100">
        <v>6.2352046370506287E-7</v>
      </c>
      <c r="S45" s="102">
        <v>5.0000000000163913E-2</v>
      </c>
    </row>
    <row r="46" spans="1:19">
      <c r="A46" s="43" t="s">
        <v>97</v>
      </c>
      <c r="B46" s="100">
        <v>559386</v>
      </c>
      <c r="C46" s="100">
        <v>26579</v>
      </c>
      <c r="D46" s="101">
        <v>21.046164265021257</v>
      </c>
      <c r="E46" s="102">
        <v>1.4999999999999999E-2</v>
      </c>
      <c r="F46" s="100">
        <v>-240721.64737909666</v>
      </c>
      <c r="G46" s="102">
        <v>6.0008428387967605E-3</v>
      </c>
      <c r="H46" s="100">
        <v>-407652.96527706512</v>
      </c>
      <c r="I46" s="102">
        <v>-1.2177890600386099E-2</v>
      </c>
      <c r="J46" s="43">
        <v>-562114.38047558209</v>
      </c>
      <c r="K46" s="43">
        <v>-2.4839282137866125E-2</v>
      </c>
      <c r="L46" s="43">
        <v>-659685.30879756948</v>
      </c>
      <c r="M46" s="43">
        <v>-3.1492646765235888E-2</v>
      </c>
      <c r="N46" s="103">
        <v>0.8</v>
      </c>
      <c r="O46" s="100">
        <v>222750.74767558879</v>
      </c>
      <c r="P46" s="102">
        <v>0.17170001966564108</v>
      </c>
      <c r="Q46" s="103">
        <v>0.53593997365145318</v>
      </c>
      <c r="R46" s="100">
        <v>1.2927921488881111E-7</v>
      </c>
      <c r="S46" s="102">
        <v>5.0000000000034239E-2</v>
      </c>
    </row>
    <row r="47" spans="1:19">
      <c r="A47" s="43" t="s">
        <v>511</v>
      </c>
      <c r="B47" s="100">
        <v>272247</v>
      </c>
      <c r="C47" s="100">
        <v>9769</v>
      </c>
      <c r="D47" s="101">
        <v>27.87</v>
      </c>
      <c r="E47" s="102">
        <v>0.04</v>
      </c>
      <c r="F47" s="100">
        <v>-174591</v>
      </c>
      <c r="G47" s="102">
        <v>-1.5100000000000001E-2</v>
      </c>
      <c r="H47" s="100"/>
      <c r="I47" s="102"/>
      <c r="J47" s="43"/>
      <c r="K47" s="43"/>
      <c r="L47" s="43"/>
      <c r="M47" s="43"/>
      <c r="N47" s="103">
        <v>0.45</v>
      </c>
      <c r="O47" s="100">
        <v>-265243</v>
      </c>
      <c r="P47" s="102">
        <v>-3.32E-2</v>
      </c>
      <c r="Q47" s="103">
        <v>0.93</v>
      </c>
      <c r="R47" s="100">
        <v>99275</v>
      </c>
      <c r="S47" s="102">
        <v>0.38140000000000002</v>
      </c>
    </row>
    <row r="48" spans="1:19">
      <c r="A48" s="43" t="s">
        <v>512</v>
      </c>
      <c r="B48" s="100">
        <v>518588</v>
      </c>
      <c r="C48" s="100">
        <v>16055</v>
      </c>
      <c r="D48" s="101">
        <v>32.299999999999997</v>
      </c>
      <c r="E48" s="102">
        <v>0.04</v>
      </c>
      <c r="F48" s="100">
        <v>-365210</v>
      </c>
      <c r="G48" s="102">
        <v>-2.5399999999999999E-2</v>
      </c>
      <c r="H48" s="100"/>
      <c r="I48" s="102"/>
      <c r="J48" s="43"/>
      <c r="K48" s="43"/>
      <c r="L48" s="43"/>
      <c r="M48" s="43"/>
      <c r="N48" s="103">
        <v>0.45</v>
      </c>
      <c r="O48" s="100">
        <v>-829784</v>
      </c>
      <c r="P48" s="102">
        <v>-6.2600000000000003E-2</v>
      </c>
      <c r="Q48" s="103">
        <v>0.91</v>
      </c>
      <c r="R48" s="100">
        <v>141404</v>
      </c>
      <c r="S48" s="102">
        <v>0.25059999999999999</v>
      </c>
    </row>
    <row r="49" spans="1:19">
      <c r="A49" s="43" t="s">
        <v>513</v>
      </c>
      <c r="B49" s="100">
        <v>193470</v>
      </c>
      <c r="C49" s="100">
        <v>9789.17</v>
      </c>
      <c r="D49" s="101">
        <v>19.760000000000002</v>
      </c>
      <c r="E49" s="102">
        <v>0.04</v>
      </c>
      <c r="F49" s="100">
        <v>-87679</v>
      </c>
      <c r="G49" s="102">
        <v>1.0999999999999999E-2</v>
      </c>
      <c r="H49" s="100">
        <v>-423455</v>
      </c>
      <c r="I49" s="102">
        <v>5.4399999999999997E-2</v>
      </c>
      <c r="J49" s="43"/>
      <c r="K49" s="43"/>
      <c r="L49" s="43"/>
      <c r="M49" s="43"/>
      <c r="N49" s="103">
        <v>0.45</v>
      </c>
      <c r="O49" s="100">
        <v>-79052</v>
      </c>
      <c r="P49" s="102">
        <v>1.44E-2</v>
      </c>
      <c r="Q49" s="103">
        <v>0.87</v>
      </c>
      <c r="R49" s="100">
        <v>91015</v>
      </c>
      <c r="S49" s="102">
        <v>0.2863</v>
      </c>
    </row>
    <row r="50" spans="1:19">
      <c r="A50" s="43" t="s">
        <v>514</v>
      </c>
      <c r="B50" s="100">
        <v>219196</v>
      </c>
      <c r="C50" s="100">
        <v>4015</v>
      </c>
      <c r="D50" s="101">
        <v>54.59</v>
      </c>
      <c r="E50" s="102">
        <v>0.04</v>
      </c>
      <c r="F50" s="100">
        <v>-189790</v>
      </c>
      <c r="G50" s="102">
        <v>-5.8500000000000003E-2</v>
      </c>
      <c r="H50" s="100"/>
      <c r="I50" s="102"/>
      <c r="J50" s="43"/>
      <c r="K50" s="43"/>
      <c r="L50" s="43"/>
      <c r="M50" s="43"/>
      <c r="N50" s="103">
        <v>0.45</v>
      </c>
      <c r="O50" s="100"/>
      <c r="P50" s="102"/>
      <c r="Q50" s="103">
        <v>0.87</v>
      </c>
      <c r="R50" s="100">
        <v>4230</v>
      </c>
      <c r="S50" s="102">
        <v>6.93E-2</v>
      </c>
    </row>
    <row r="51" spans="1:19">
      <c r="A51" s="43" t="s">
        <v>515</v>
      </c>
      <c r="B51" s="100">
        <v>190165</v>
      </c>
      <c r="C51" s="100">
        <v>23903.71</v>
      </c>
      <c r="D51" s="101">
        <v>7.96</v>
      </c>
      <c r="E51" s="102">
        <v>0.04</v>
      </c>
      <c r="F51" s="100">
        <v>96388</v>
      </c>
      <c r="G51" s="102">
        <v>0.1048</v>
      </c>
      <c r="H51" s="100">
        <v>38814</v>
      </c>
      <c r="I51" s="102">
        <v>7.4899999999999994E-2</v>
      </c>
      <c r="J51" s="43">
        <v>-14014</v>
      </c>
      <c r="K51" s="43">
        <v>5.5300000000000002E-2</v>
      </c>
      <c r="L51" s="43">
        <v>-47417</v>
      </c>
      <c r="M51" s="43">
        <v>4.5400000000000003E-2</v>
      </c>
      <c r="N51" s="103">
        <v>0.45</v>
      </c>
      <c r="O51" s="100">
        <v>151040</v>
      </c>
      <c r="P51" s="102">
        <v>0.15</v>
      </c>
      <c r="Q51" s="103">
        <v>0.9</v>
      </c>
      <c r="R51" s="100">
        <v>179500</v>
      </c>
      <c r="S51" s="102">
        <v>0.91690000000000005</v>
      </c>
    </row>
    <row r="52" spans="1:19">
      <c r="A52" s="43" t="s">
        <v>516</v>
      </c>
      <c r="B52" s="100">
        <v>660378</v>
      </c>
      <c r="C52" s="100">
        <v>21709</v>
      </c>
      <c r="D52" s="101">
        <v>30.42</v>
      </c>
      <c r="E52" s="102">
        <v>0.04</v>
      </c>
      <c r="F52" s="100">
        <v>-448902</v>
      </c>
      <c r="G52" s="102">
        <v>2.1299999999999999E-2</v>
      </c>
      <c r="H52" s="100"/>
      <c r="I52" s="102"/>
      <c r="J52" s="43"/>
      <c r="K52" s="43"/>
      <c r="L52" s="43"/>
      <c r="M52" s="43"/>
      <c r="N52" s="103">
        <v>1.45</v>
      </c>
      <c r="O52" s="100">
        <v>569745</v>
      </c>
      <c r="P52" s="102"/>
      <c r="Q52" s="103">
        <v>1.9</v>
      </c>
      <c r="R52" s="100">
        <v>757699</v>
      </c>
      <c r="S52" s="102"/>
    </row>
    <row r="53" spans="1:19">
      <c r="A53" s="43" t="s">
        <v>517</v>
      </c>
      <c r="B53" s="100">
        <v>474746</v>
      </c>
      <c r="C53" s="100">
        <v>14115</v>
      </c>
      <c r="D53" s="101">
        <v>33.630000000000003</v>
      </c>
      <c r="E53" s="102">
        <v>0.04</v>
      </c>
      <c r="F53" s="100">
        <v>-341784</v>
      </c>
      <c r="G53" s="102">
        <v>2.81E-2</v>
      </c>
      <c r="H53" s="100"/>
      <c r="I53" s="102"/>
      <c r="J53" s="43"/>
      <c r="K53" s="43"/>
      <c r="L53" s="43"/>
      <c r="M53" s="43"/>
      <c r="N53" s="103">
        <v>2.4500000000000002</v>
      </c>
      <c r="O53" s="100">
        <v>626861</v>
      </c>
      <c r="P53" s="102"/>
      <c r="Q53" s="103">
        <v>2.9</v>
      </c>
      <c r="R53" s="100">
        <v>697461</v>
      </c>
      <c r="S53" s="102"/>
    </row>
    <row r="54" spans="1:19">
      <c r="A54" s="43" t="s">
        <v>518</v>
      </c>
      <c r="B54" s="100">
        <v>668851</v>
      </c>
      <c r="C54" s="100">
        <v>25098.05</v>
      </c>
      <c r="D54" s="101">
        <v>26.65</v>
      </c>
      <c r="E54" s="102">
        <v>0.04</v>
      </c>
      <c r="F54" s="100">
        <v>-414899</v>
      </c>
      <c r="G54" s="102">
        <v>1.1900000000000001E-2</v>
      </c>
      <c r="H54" s="100"/>
      <c r="I54" s="102"/>
      <c r="J54" s="43"/>
      <c r="K54" s="43"/>
      <c r="L54" s="43"/>
      <c r="M54" s="43"/>
      <c r="N54" s="103">
        <v>3.45</v>
      </c>
      <c r="O54" s="100">
        <v>1251327</v>
      </c>
      <c r="P54" s="102"/>
      <c r="Q54" s="103">
        <v>3.9</v>
      </c>
      <c r="R54" s="100">
        <v>1334191</v>
      </c>
      <c r="S54" s="102"/>
    </row>
  </sheetData>
  <mergeCells count="11">
    <mergeCell ref="J5:K5"/>
    <mergeCell ref="L5:M5"/>
    <mergeCell ref="Q5:S5"/>
    <mergeCell ref="A5:A6"/>
    <mergeCell ref="N5:O5"/>
    <mergeCell ref="B5:B6"/>
    <mergeCell ref="C5:C6"/>
    <mergeCell ref="D5:D6"/>
    <mergeCell ref="E5:E6"/>
    <mergeCell ref="F5:G5"/>
    <mergeCell ref="H5:I5"/>
  </mergeCells>
  <phoneticPr fontId="13"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136EE1-6C5C-5041-9F9F-BF33FFC28D97}">
  <dimension ref="A1:H64"/>
  <sheetViews>
    <sheetView tabSelected="1" workbookViewId="0">
      <selection activeCell="L14" sqref="L14"/>
    </sheetView>
  </sheetViews>
  <sheetFormatPr baseColWidth="10" defaultRowHeight="16"/>
  <cols>
    <col min="1" max="1" width="9.6640625" customWidth="1"/>
    <col min="2" max="8" width="22.33203125" customWidth="1"/>
  </cols>
  <sheetData>
    <row r="1" spans="1:8" ht="79" customHeight="1" thickBot="1">
      <c r="A1" s="2"/>
      <c r="B1" s="26"/>
    </row>
    <row r="2" spans="1:8" ht="31" customHeight="1" thickBot="1">
      <c r="A2" s="19" t="s">
        <v>56</v>
      </c>
      <c r="B2" s="27"/>
    </row>
    <row r="3" spans="1:8" ht="32" customHeight="1">
      <c r="A3" s="24"/>
      <c r="B3" s="28"/>
    </row>
    <row r="4" spans="1:8" ht="33" customHeight="1" thickBot="1">
      <c r="A4" s="25" t="s">
        <v>88</v>
      </c>
      <c r="B4" s="26"/>
    </row>
    <row r="5" spans="1:8" ht="29" thickBot="1">
      <c r="A5" s="23" t="s">
        <v>0</v>
      </c>
      <c r="B5" s="29" t="s">
        <v>68</v>
      </c>
      <c r="C5" s="15" t="s">
        <v>69</v>
      </c>
      <c r="D5" s="15" t="s">
        <v>70</v>
      </c>
      <c r="E5" s="15" t="s">
        <v>71</v>
      </c>
      <c r="F5" s="15" t="s">
        <v>72</v>
      </c>
      <c r="G5" s="15" t="s">
        <v>73</v>
      </c>
      <c r="H5" s="15" t="s">
        <v>692</v>
      </c>
    </row>
    <row r="6" spans="1:8">
      <c r="A6" s="44" t="s">
        <v>179</v>
      </c>
      <c r="B6" s="96">
        <v>762876.77227203909</v>
      </c>
      <c r="C6" s="96">
        <v>-18604.7492356078</v>
      </c>
      <c r="D6" s="96">
        <v>744272.02303643129</v>
      </c>
      <c r="E6" s="96">
        <v>185780.32884432061</v>
      </c>
      <c r="F6" s="96">
        <v>-18820.564326740852</v>
      </c>
      <c r="G6" s="96">
        <v>166959.76451757975</v>
      </c>
      <c r="H6" s="96"/>
    </row>
    <row r="7" spans="1:8">
      <c r="A7" s="44" t="s">
        <v>180</v>
      </c>
      <c r="B7" s="96">
        <v>304931.29092426697</v>
      </c>
      <c r="C7" s="100">
        <v>5863.6627472169102</v>
      </c>
      <c r="D7" s="96">
        <v>310794.95367148391</v>
      </c>
      <c r="E7" s="100">
        <v>60815.496661935802</v>
      </c>
      <c r="F7" s="96">
        <v>5931.6812350846267</v>
      </c>
      <c r="G7" s="96">
        <v>66747.177897020432</v>
      </c>
      <c r="H7" s="96"/>
    </row>
    <row r="8" spans="1:8">
      <c r="A8" s="44" t="s">
        <v>181</v>
      </c>
      <c r="B8" s="100">
        <v>367879.77812128601</v>
      </c>
      <c r="C8" s="100">
        <v>53531.146333333294</v>
      </c>
      <c r="D8" s="96">
        <v>421410.92445461929</v>
      </c>
      <c r="E8" s="100">
        <v>130486.95729962016</v>
      </c>
      <c r="F8" s="96">
        <v>54152.107630799961</v>
      </c>
      <c r="G8" s="96">
        <v>184639.06493042014</v>
      </c>
      <c r="H8" s="96"/>
    </row>
    <row r="9" spans="1:8">
      <c r="A9" s="44" t="s">
        <v>182</v>
      </c>
      <c r="B9" s="100">
        <v>265838.57832589897</v>
      </c>
      <c r="C9" s="100">
        <v>43502.7686666667</v>
      </c>
      <c r="D9" s="96">
        <v>309341.34699256567</v>
      </c>
      <c r="E9" s="100">
        <v>94292.943732196363</v>
      </c>
      <c r="F9" s="96">
        <v>44007.400783200035</v>
      </c>
      <c r="G9" s="96">
        <v>138300.3445153964</v>
      </c>
      <c r="H9" s="96"/>
    </row>
    <row r="10" spans="1:8">
      <c r="A10" s="44" t="s">
        <v>183</v>
      </c>
      <c r="B10" s="100">
        <v>171581.782282795</v>
      </c>
      <c r="C10" s="100">
        <v>115549.96800000001</v>
      </c>
      <c r="D10" s="96">
        <v>287131.75028279499</v>
      </c>
      <c r="E10" s="100">
        <v>58595.178649574496</v>
      </c>
      <c r="F10" s="96">
        <v>116890.34762880001</v>
      </c>
      <c r="G10" s="96">
        <v>175485.52627837451</v>
      </c>
      <c r="H10" s="96"/>
    </row>
    <row r="11" spans="1:8">
      <c r="A11" s="44" t="s">
        <v>184</v>
      </c>
      <c r="B11" s="100">
        <v>284400.71313783003</v>
      </c>
      <c r="C11" s="100">
        <v>73689.525000000009</v>
      </c>
      <c r="D11" s="96">
        <v>358090.23813783005</v>
      </c>
      <c r="E11" s="100">
        <v>157316.15999999997</v>
      </c>
      <c r="F11" s="96">
        <v>74544.32349000001</v>
      </c>
      <c r="G11" s="96">
        <v>231860.48348999998</v>
      </c>
      <c r="H11" s="96"/>
    </row>
    <row r="12" spans="1:8">
      <c r="A12" s="44" t="s">
        <v>185</v>
      </c>
      <c r="B12" s="100">
        <v>183606.969375735</v>
      </c>
      <c r="C12" s="100">
        <v>64206.292000000001</v>
      </c>
      <c r="D12" s="96">
        <v>247813.26137573499</v>
      </c>
      <c r="E12" s="100">
        <v>36611.229693521564</v>
      </c>
      <c r="F12" s="96">
        <v>64951.084987200004</v>
      </c>
      <c r="G12" s="96">
        <v>101562.31468072157</v>
      </c>
      <c r="H12" s="96"/>
    </row>
    <row r="13" spans="1:8">
      <c r="A13" s="44" t="s">
        <v>186</v>
      </c>
      <c r="B13" s="58">
        <v>400949.19854997401</v>
      </c>
      <c r="C13" s="58">
        <v>26152</v>
      </c>
      <c r="D13" s="57">
        <v>427101.19854997401</v>
      </c>
      <c r="E13" s="58">
        <v>176288.99</v>
      </c>
      <c r="F13" s="58">
        <v>26455.363200000003</v>
      </c>
      <c r="G13" s="57">
        <v>202744.35319999998</v>
      </c>
      <c r="H13" s="57"/>
    </row>
    <row r="14" spans="1:8">
      <c r="A14" s="44" t="s">
        <v>262</v>
      </c>
      <c r="B14" s="58">
        <v>315823</v>
      </c>
      <c r="C14" s="58">
        <v>52898</v>
      </c>
      <c r="D14" s="57">
        <v>368721</v>
      </c>
      <c r="E14" s="58" t="s">
        <v>612</v>
      </c>
      <c r="F14" s="58">
        <v>12607</v>
      </c>
      <c r="G14" s="57">
        <v>12607</v>
      </c>
      <c r="H14" s="57" t="s">
        <v>607</v>
      </c>
    </row>
    <row r="15" spans="1:8" ht="26">
      <c r="A15" s="44" t="s">
        <v>262</v>
      </c>
      <c r="B15" s="58">
        <v>193480</v>
      </c>
      <c r="C15" s="58">
        <v>52898</v>
      </c>
      <c r="D15" s="57">
        <v>246378</v>
      </c>
      <c r="E15" s="58">
        <v>31597.737132100003</v>
      </c>
      <c r="F15" s="58">
        <v>7700.262867899999</v>
      </c>
      <c r="G15" s="57">
        <v>39298</v>
      </c>
      <c r="H15" s="57" t="s">
        <v>609</v>
      </c>
    </row>
    <row r="16" spans="1:8">
      <c r="A16" s="44" t="s">
        <v>263</v>
      </c>
      <c r="B16" s="58">
        <v>268578</v>
      </c>
      <c r="C16" s="58">
        <v>163010</v>
      </c>
      <c r="D16" s="57">
        <v>431588</v>
      </c>
      <c r="E16" s="58" t="s">
        <v>612</v>
      </c>
      <c r="F16" s="58">
        <v>15077.9</v>
      </c>
      <c r="G16" s="57">
        <v>15077.9</v>
      </c>
      <c r="H16" s="57" t="s">
        <v>607</v>
      </c>
    </row>
    <row r="17" spans="1:8" ht="26">
      <c r="A17" s="44" t="s">
        <v>263</v>
      </c>
      <c r="B17" s="58">
        <v>103558.9</v>
      </c>
      <c r="C17" s="58">
        <v>129010</v>
      </c>
      <c r="D17" s="57">
        <v>232568.9</v>
      </c>
      <c r="E17" s="58">
        <v>46227.200314200003</v>
      </c>
      <c r="F17" s="58">
        <v>13473.909685799999</v>
      </c>
      <c r="G17" s="57">
        <v>59701.11</v>
      </c>
      <c r="H17" s="57" t="s">
        <v>609</v>
      </c>
    </row>
    <row r="18" spans="1:8">
      <c r="A18" s="44" t="s">
        <v>264</v>
      </c>
      <c r="B18" s="58">
        <v>336613.9</v>
      </c>
      <c r="C18" s="58">
        <v>143642.29999999999</v>
      </c>
      <c r="D18" s="57">
        <v>480256.2</v>
      </c>
      <c r="E18" s="58" t="s">
        <v>612</v>
      </c>
      <c r="F18" s="58">
        <v>17963.28</v>
      </c>
      <c r="G18" s="57">
        <v>17963.28</v>
      </c>
      <c r="H18" s="57" t="s">
        <v>607</v>
      </c>
    </row>
    <row r="19" spans="1:8" ht="26">
      <c r="A19" s="44" t="s">
        <v>264</v>
      </c>
      <c r="B19" s="58">
        <v>184269</v>
      </c>
      <c r="C19" s="58">
        <v>109642.3</v>
      </c>
      <c r="D19" s="57">
        <v>293911.3</v>
      </c>
      <c r="E19" s="58">
        <v>45650.887770000001</v>
      </c>
      <c r="F19" s="58">
        <v>13474.102229999999</v>
      </c>
      <c r="G19" s="57">
        <v>59124.99</v>
      </c>
      <c r="H19" s="57" t="s">
        <v>609</v>
      </c>
    </row>
    <row r="20" spans="1:8">
      <c r="A20" s="44" t="s">
        <v>265</v>
      </c>
      <c r="B20" s="58">
        <v>222706</v>
      </c>
      <c r="C20" s="58">
        <v>96666</v>
      </c>
      <c r="D20" s="57">
        <v>319372</v>
      </c>
      <c r="E20" s="58" t="s">
        <v>612</v>
      </c>
      <c r="F20" s="58">
        <v>6266</v>
      </c>
      <c r="G20" s="57">
        <v>6266</v>
      </c>
      <c r="H20" s="57" t="s">
        <v>607</v>
      </c>
    </row>
    <row r="21" spans="1:8" ht="26">
      <c r="A21" s="44" t="s">
        <v>265</v>
      </c>
      <c r="B21" s="58">
        <v>144833</v>
      </c>
      <c r="C21" s="58">
        <v>62666</v>
      </c>
      <c r="D21" s="57">
        <v>207499</v>
      </c>
      <c r="E21" s="58">
        <v>30565.638280700005</v>
      </c>
      <c r="F21" s="58">
        <v>7412.3717192999993</v>
      </c>
      <c r="G21" s="57">
        <v>37978.01</v>
      </c>
      <c r="H21" s="57" t="s">
        <v>609</v>
      </c>
    </row>
    <row r="22" spans="1:8">
      <c r="A22" s="44" t="s">
        <v>266</v>
      </c>
      <c r="B22" s="58">
        <v>345862.64</v>
      </c>
      <c r="C22" s="58">
        <v>89536.36</v>
      </c>
      <c r="D22" s="57">
        <v>435399</v>
      </c>
      <c r="E22" s="58" t="s">
        <v>612</v>
      </c>
      <c r="F22" s="58">
        <v>6628.65</v>
      </c>
      <c r="G22" s="57">
        <v>6628.65</v>
      </c>
      <c r="H22" s="57" t="s">
        <v>607</v>
      </c>
    </row>
    <row r="23" spans="1:8" ht="26">
      <c r="A23" s="44" t="s">
        <v>266</v>
      </c>
      <c r="B23" s="58">
        <v>206540.64</v>
      </c>
      <c r="C23" s="58">
        <v>55536.36</v>
      </c>
      <c r="D23" s="57">
        <v>262077</v>
      </c>
      <c r="E23" s="58">
        <v>37979.095195600006</v>
      </c>
      <c r="F23" s="58">
        <v>7101.8848043999997</v>
      </c>
      <c r="G23" s="57">
        <v>45080.98</v>
      </c>
      <c r="H23" s="57" t="s">
        <v>609</v>
      </c>
    </row>
    <row r="24" spans="1:8">
      <c r="A24" s="44" t="s">
        <v>267</v>
      </c>
      <c r="B24" s="58">
        <v>269775</v>
      </c>
      <c r="C24" s="58">
        <v>131181</v>
      </c>
      <c r="D24" s="57">
        <v>400956</v>
      </c>
      <c r="E24" s="58" t="s">
        <v>612</v>
      </c>
      <c r="F24" s="58">
        <v>11930.79</v>
      </c>
      <c r="G24" s="57">
        <v>11930.79</v>
      </c>
      <c r="H24" s="57" t="s">
        <v>607</v>
      </c>
    </row>
    <row r="25" spans="1:8" ht="26">
      <c r="A25" s="44" t="s">
        <v>267</v>
      </c>
      <c r="B25" s="58">
        <v>152314</v>
      </c>
      <c r="C25" s="58">
        <v>97181</v>
      </c>
      <c r="D25" s="57">
        <v>249495</v>
      </c>
      <c r="E25" s="58">
        <v>44161.149082100004</v>
      </c>
      <c r="F25" s="58">
        <v>10847.890917899998</v>
      </c>
      <c r="G25" s="57">
        <v>55009.04</v>
      </c>
      <c r="H25" s="57" t="s">
        <v>609</v>
      </c>
    </row>
    <row r="26" spans="1:8">
      <c r="A26" s="44" t="s">
        <v>268</v>
      </c>
      <c r="B26" s="58">
        <v>345020.56</v>
      </c>
      <c r="C26" s="58">
        <v>122911.44</v>
      </c>
      <c r="D26" s="57">
        <v>467932</v>
      </c>
      <c r="E26" s="58" t="s">
        <v>612</v>
      </c>
      <c r="F26" s="58">
        <v>25035.119999999999</v>
      </c>
      <c r="G26" s="57">
        <v>25035.119999999999</v>
      </c>
      <c r="H26" s="57" t="s">
        <v>607</v>
      </c>
    </row>
    <row r="27" spans="1:8" ht="26">
      <c r="A27" s="44" t="s">
        <v>268</v>
      </c>
      <c r="B27" s="58">
        <v>291102.56</v>
      </c>
      <c r="C27" s="58">
        <v>88911.439999999988</v>
      </c>
      <c r="D27" s="57">
        <v>380014</v>
      </c>
      <c r="E27" s="58">
        <v>30609.9967187</v>
      </c>
      <c r="F27" s="58">
        <v>13437.643281300001</v>
      </c>
      <c r="G27" s="57">
        <v>44047.64</v>
      </c>
      <c r="H27" s="57" t="s">
        <v>609</v>
      </c>
    </row>
    <row r="28" spans="1:8">
      <c r="A28" s="44" t="s">
        <v>269</v>
      </c>
      <c r="B28" s="58">
        <v>237315.32</v>
      </c>
      <c r="C28" s="58">
        <v>77410.25</v>
      </c>
      <c r="D28" s="57">
        <v>314725.57</v>
      </c>
      <c r="E28" s="58" t="s">
        <v>612</v>
      </c>
      <c r="F28" s="58">
        <v>4569.82</v>
      </c>
      <c r="G28" s="57">
        <v>4569.82</v>
      </c>
      <c r="H28" s="57" t="s">
        <v>607</v>
      </c>
    </row>
    <row r="29" spans="1:8" ht="26">
      <c r="A29" s="44" t="s">
        <v>269</v>
      </c>
      <c r="B29" s="58">
        <v>135442.20000000001</v>
      </c>
      <c r="C29" s="58">
        <v>43410.25</v>
      </c>
      <c r="D29" s="57">
        <v>178852.45</v>
      </c>
      <c r="E29" s="58">
        <v>27573.036265200004</v>
      </c>
      <c r="F29" s="58">
        <v>7254.4737347999999</v>
      </c>
      <c r="G29" s="57">
        <v>34827.51</v>
      </c>
      <c r="H29" s="57" t="s">
        <v>609</v>
      </c>
    </row>
    <row r="30" spans="1:8" ht="39">
      <c r="A30" s="44" t="s">
        <v>684</v>
      </c>
      <c r="B30" s="58">
        <v>474910</v>
      </c>
      <c r="C30" s="58" t="s">
        <v>138</v>
      </c>
      <c r="D30" s="57">
        <v>0</v>
      </c>
      <c r="E30" s="58">
        <v>173342</v>
      </c>
      <c r="F30" s="58">
        <v>0</v>
      </c>
      <c r="G30" s="57">
        <v>173342</v>
      </c>
      <c r="H30" s="57"/>
    </row>
    <row r="31" spans="1:8" ht="26">
      <c r="A31" s="44" t="s">
        <v>685</v>
      </c>
      <c r="B31" s="58">
        <v>304070</v>
      </c>
      <c r="C31" s="58" t="s">
        <v>138</v>
      </c>
      <c r="D31" s="57">
        <v>0</v>
      </c>
      <c r="E31" s="58">
        <v>110986</v>
      </c>
      <c r="F31" s="58">
        <v>0</v>
      </c>
      <c r="G31" s="57">
        <v>110986</v>
      </c>
      <c r="H31" s="57"/>
    </row>
    <row r="32" spans="1:8" ht="39">
      <c r="A32" s="44" t="s">
        <v>686</v>
      </c>
      <c r="B32" s="58">
        <v>632642</v>
      </c>
      <c r="C32" s="58" t="s">
        <v>138</v>
      </c>
      <c r="D32" s="57">
        <v>0</v>
      </c>
      <c r="E32" s="58">
        <v>230914</v>
      </c>
      <c r="F32" s="58">
        <v>0</v>
      </c>
      <c r="G32" s="57">
        <v>230914</v>
      </c>
      <c r="H32" s="57"/>
    </row>
    <row r="33" spans="1:8" ht="39">
      <c r="A33" s="44" t="s">
        <v>687</v>
      </c>
      <c r="B33" s="58">
        <v>346853</v>
      </c>
      <c r="C33" s="58" t="s">
        <v>138</v>
      </c>
      <c r="D33" s="57">
        <v>0</v>
      </c>
      <c r="E33" s="58">
        <v>126601</v>
      </c>
      <c r="F33" s="58">
        <v>0</v>
      </c>
      <c r="G33" s="57">
        <v>126601</v>
      </c>
      <c r="H33" s="57"/>
    </row>
    <row r="34" spans="1:8" ht="39">
      <c r="A34" s="44" t="s">
        <v>688</v>
      </c>
      <c r="B34" s="58">
        <v>475195</v>
      </c>
      <c r="C34" s="58" t="s">
        <v>138</v>
      </c>
      <c r="D34" s="57">
        <v>0</v>
      </c>
      <c r="E34" s="58">
        <v>173446</v>
      </c>
      <c r="F34" s="58">
        <v>0</v>
      </c>
      <c r="G34" s="57">
        <v>173446</v>
      </c>
      <c r="H34" s="57"/>
    </row>
    <row r="35" spans="1:8" ht="39">
      <c r="A35" s="44" t="s">
        <v>689</v>
      </c>
      <c r="B35" s="58">
        <v>1153908</v>
      </c>
      <c r="C35" s="58" t="s">
        <v>138</v>
      </c>
      <c r="D35" s="57">
        <v>0</v>
      </c>
      <c r="E35" s="58">
        <v>421176</v>
      </c>
      <c r="F35" s="58">
        <v>0</v>
      </c>
      <c r="G35" s="57">
        <v>421176</v>
      </c>
      <c r="H35" s="57"/>
    </row>
    <row r="36" spans="1:8" ht="39">
      <c r="A36" s="44" t="s">
        <v>690</v>
      </c>
      <c r="B36" s="58">
        <v>927790</v>
      </c>
      <c r="C36" s="58" t="s">
        <v>138</v>
      </c>
      <c r="D36" s="57">
        <v>0</v>
      </c>
      <c r="E36" s="58">
        <v>338643</v>
      </c>
      <c r="F36" s="58">
        <v>0</v>
      </c>
      <c r="G36" s="57">
        <v>338643</v>
      </c>
      <c r="H36" s="57"/>
    </row>
    <row r="37" spans="1:8" ht="26">
      <c r="A37" s="44" t="s">
        <v>691</v>
      </c>
      <c r="B37" s="58">
        <v>1383867</v>
      </c>
      <c r="C37" s="58" t="s">
        <v>138</v>
      </c>
      <c r="D37" s="57">
        <v>0</v>
      </c>
      <c r="E37" s="58">
        <v>275390</v>
      </c>
      <c r="F37" s="58">
        <v>0</v>
      </c>
      <c r="G37" s="57">
        <v>275390</v>
      </c>
      <c r="H37" s="57"/>
    </row>
    <row r="38" spans="1:8">
      <c r="A38" s="44" t="s">
        <v>382</v>
      </c>
      <c r="B38" s="58">
        <v>661634</v>
      </c>
      <c r="C38" s="58">
        <v>0</v>
      </c>
      <c r="D38" s="57">
        <v>661.63400000000001</v>
      </c>
      <c r="E38" s="58">
        <v>159454</v>
      </c>
      <c r="F38" s="58">
        <v>0</v>
      </c>
      <c r="G38" s="57">
        <v>159454</v>
      </c>
      <c r="H38" s="57"/>
    </row>
    <row r="39" spans="1:8">
      <c r="A39" s="44" t="s">
        <v>383</v>
      </c>
      <c r="B39" s="58">
        <v>1053653</v>
      </c>
      <c r="C39" s="58">
        <v>0</v>
      </c>
      <c r="D39" s="57">
        <v>1053653</v>
      </c>
      <c r="E39" s="58">
        <v>253930</v>
      </c>
      <c r="F39" s="58">
        <v>0</v>
      </c>
      <c r="G39" s="57">
        <v>253930</v>
      </c>
      <c r="H39" s="57"/>
    </row>
    <row r="40" spans="1:8">
      <c r="A40" s="44" t="s">
        <v>384</v>
      </c>
      <c r="B40" s="58">
        <v>747161</v>
      </c>
      <c r="C40" s="58">
        <v>0</v>
      </c>
      <c r="D40" s="57">
        <v>747161</v>
      </c>
      <c r="E40" s="58">
        <v>180066</v>
      </c>
      <c r="F40" s="58">
        <v>0</v>
      </c>
      <c r="G40" s="57">
        <v>180066</v>
      </c>
      <c r="H40" s="57"/>
    </row>
    <row r="41" spans="1:8">
      <c r="A41" s="44" t="s">
        <v>385</v>
      </c>
      <c r="B41" s="58">
        <v>424730</v>
      </c>
      <c r="C41" s="58">
        <v>0</v>
      </c>
      <c r="D41" s="57">
        <v>424730</v>
      </c>
      <c r="E41" s="58">
        <v>102360</v>
      </c>
      <c r="F41" s="58">
        <v>0</v>
      </c>
      <c r="G41" s="57">
        <v>102360</v>
      </c>
      <c r="H41" s="57"/>
    </row>
    <row r="42" spans="1:8">
      <c r="A42" s="44" t="s">
        <v>386</v>
      </c>
      <c r="B42" s="58">
        <v>439297</v>
      </c>
      <c r="C42" s="58">
        <v>0</v>
      </c>
      <c r="D42" s="57">
        <v>439297</v>
      </c>
      <c r="E42" s="58">
        <v>105871</v>
      </c>
      <c r="F42" s="58">
        <v>0</v>
      </c>
      <c r="G42" s="57">
        <v>105871</v>
      </c>
      <c r="H42" s="57"/>
    </row>
    <row r="43" spans="1:8">
      <c r="A43" s="44" t="s">
        <v>427</v>
      </c>
      <c r="B43" s="58">
        <v>1100282</v>
      </c>
      <c r="C43" s="58">
        <v>47339</v>
      </c>
      <c r="D43" s="57">
        <v>1204384</v>
      </c>
      <c r="E43" s="58"/>
      <c r="F43" s="58"/>
      <c r="G43" s="57">
        <v>230510</v>
      </c>
      <c r="H43" s="57" t="s">
        <v>607</v>
      </c>
    </row>
    <row r="44" spans="1:8">
      <c r="A44" s="44" t="s">
        <v>427</v>
      </c>
      <c r="B44" s="58">
        <v>563353</v>
      </c>
      <c r="C44" s="58">
        <v>520221</v>
      </c>
      <c r="D44" s="57">
        <v>1673695</v>
      </c>
      <c r="E44" s="58">
        <v>114420</v>
      </c>
      <c r="F44" s="58">
        <v>211000</v>
      </c>
      <c r="G44" s="57">
        <v>325420</v>
      </c>
      <c r="H44" s="57" t="s">
        <v>763</v>
      </c>
    </row>
    <row r="45" spans="1:8">
      <c r="A45" s="44" t="s">
        <v>428</v>
      </c>
      <c r="B45" s="58">
        <v>776811</v>
      </c>
      <c r="C45" s="58">
        <v>10533</v>
      </c>
      <c r="D45" s="57">
        <v>801935</v>
      </c>
      <c r="E45" s="58"/>
      <c r="F45" s="58"/>
      <c r="G45" s="57">
        <v>156690</v>
      </c>
      <c r="H45" s="57" t="s">
        <v>607</v>
      </c>
    </row>
    <row r="46" spans="1:8">
      <c r="A46" s="44" t="s">
        <v>428</v>
      </c>
      <c r="B46" s="57">
        <v>599489</v>
      </c>
      <c r="C46" s="57">
        <v>589707</v>
      </c>
      <c r="D46" s="57">
        <v>1053619</v>
      </c>
      <c r="E46" s="57">
        <v>116700</v>
      </c>
      <c r="F46" s="57">
        <v>135430</v>
      </c>
      <c r="G46" s="57">
        <v>252130</v>
      </c>
      <c r="H46" s="57" t="s">
        <v>763</v>
      </c>
    </row>
    <row r="47" spans="1:8">
      <c r="A47" s="44" t="s">
        <v>429</v>
      </c>
      <c r="B47" s="58">
        <v>718356</v>
      </c>
      <c r="C47" s="58">
        <v>64890</v>
      </c>
      <c r="D47" s="57">
        <v>780974</v>
      </c>
      <c r="E47" s="58"/>
      <c r="F47" s="58"/>
      <c r="G47" s="57">
        <v>154920</v>
      </c>
      <c r="H47" s="57" t="s">
        <v>607</v>
      </c>
    </row>
    <row r="48" spans="1:8">
      <c r="A48" s="44" t="s">
        <v>429</v>
      </c>
      <c r="B48" s="58">
        <v>723434</v>
      </c>
      <c r="C48" s="58">
        <v>333880</v>
      </c>
      <c r="D48" s="57">
        <v>1449136</v>
      </c>
      <c r="E48" s="58">
        <v>168830</v>
      </c>
      <c r="F48" s="58">
        <v>170870</v>
      </c>
      <c r="G48" s="57">
        <v>339700</v>
      </c>
      <c r="H48" s="57" t="s">
        <v>763</v>
      </c>
    </row>
    <row r="49" spans="1:8">
      <c r="A49" s="44" t="s">
        <v>90</v>
      </c>
      <c r="B49" s="58">
        <v>748407</v>
      </c>
      <c r="C49" s="58">
        <v>0</v>
      </c>
      <c r="D49" s="57">
        <f>B49+C49</f>
        <v>748407</v>
      </c>
      <c r="E49" s="58">
        <v>180366</v>
      </c>
      <c r="F49" s="58">
        <v>0</v>
      </c>
      <c r="G49" s="57">
        <f>SUM(E49:F49)</f>
        <v>180366</v>
      </c>
      <c r="H49" s="57"/>
    </row>
    <row r="50" spans="1:8">
      <c r="A50" s="44" t="s">
        <v>91</v>
      </c>
      <c r="B50" s="58">
        <v>833689</v>
      </c>
      <c r="C50" s="58">
        <v>0</v>
      </c>
      <c r="D50" s="58">
        <f>B50+C50</f>
        <v>833689</v>
      </c>
      <c r="E50" s="58">
        <v>200919</v>
      </c>
      <c r="F50" s="58">
        <v>0</v>
      </c>
      <c r="G50" s="58">
        <f>SUM(E50:F50)</f>
        <v>200919</v>
      </c>
      <c r="H50" s="57"/>
    </row>
    <row r="51" spans="1:8">
      <c r="A51" s="44" t="s">
        <v>92</v>
      </c>
      <c r="B51" s="58">
        <v>1373990</v>
      </c>
      <c r="C51" s="58">
        <v>0</v>
      </c>
      <c r="D51" s="57">
        <f>B51+C51</f>
        <v>1373990</v>
      </c>
      <c r="E51" s="58">
        <v>331132</v>
      </c>
      <c r="F51" s="58">
        <v>0</v>
      </c>
      <c r="G51" s="57">
        <f>SUM(E51:F51)</f>
        <v>331132</v>
      </c>
      <c r="H51" s="57"/>
    </row>
    <row r="52" spans="1:8">
      <c r="A52" s="44" t="s">
        <v>93</v>
      </c>
      <c r="B52" s="58">
        <v>1693150</v>
      </c>
      <c r="C52" s="58">
        <v>0</v>
      </c>
      <c r="D52" s="57">
        <f>B52+C52</f>
        <v>1693150</v>
      </c>
      <c r="E52" s="58">
        <v>408049</v>
      </c>
      <c r="F52" s="58">
        <v>0</v>
      </c>
      <c r="G52" s="57">
        <f>SUM(E52:F52)</f>
        <v>408049</v>
      </c>
      <c r="H52" s="57"/>
    </row>
    <row r="53" spans="1:8">
      <c r="A53" s="44" t="s">
        <v>94</v>
      </c>
      <c r="B53" s="58" t="s">
        <v>138</v>
      </c>
      <c r="C53" s="58" t="s">
        <v>138</v>
      </c>
      <c r="D53" s="57" t="s">
        <v>138</v>
      </c>
      <c r="E53" s="58" t="s">
        <v>138</v>
      </c>
      <c r="F53" s="58" t="s">
        <v>138</v>
      </c>
      <c r="G53" s="57" t="s">
        <v>138</v>
      </c>
      <c r="H53" s="57"/>
    </row>
    <row r="54" spans="1:8">
      <c r="A54" s="44" t="s">
        <v>95</v>
      </c>
      <c r="B54" s="58">
        <v>655034</v>
      </c>
      <c r="C54" s="58">
        <v>0</v>
      </c>
      <c r="D54" s="58">
        <f>B54+C54</f>
        <v>655034</v>
      </c>
      <c r="E54" s="58">
        <v>157863</v>
      </c>
      <c r="F54" s="58">
        <v>0</v>
      </c>
      <c r="G54" s="58">
        <f>SUM(E54:F54)</f>
        <v>157863</v>
      </c>
      <c r="H54" s="57"/>
    </row>
    <row r="55" spans="1:8">
      <c r="A55" s="44" t="s">
        <v>96</v>
      </c>
      <c r="B55" s="58">
        <v>937679</v>
      </c>
      <c r="C55" s="58">
        <v>0</v>
      </c>
      <c r="D55" s="58">
        <f>B55+C55</f>
        <v>937679</v>
      </c>
      <c r="E55" s="58">
        <v>225981</v>
      </c>
      <c r="F55" s="58">
        <v>0</v>
      </c>
      <c r="G55" s="58">
        <f>SUM(E55:F55)</f>
        <v>225981</v>
      </c>
      <c r="H55" s="57"/>
    </row>
    <row r="56" spans="1:8">
      <c r="A56" s="44" t="s">
        <v>97</v>
      </c>
      <c r="B56" s="58">
        <v>714624</v>
      </c>
      <c r="C56" s="58">
        <v>0</v>
      </c>
      <c r="D56" s="57">
        <f>B56+C56</f>
        <v>714624</v>
      </c>
      <c r="E56" s="58">
        <v>172224</v>
      </c>
      <c r="F56" s="58">
        <v>0</v>
      </c>
      <c r="G56" s="57">
        <f>SUM(E56:F56)</f>
        <v>172224</v>
      </c>
      <c r="H56" s="57"/>
    </row>
    <row r="57" spans="1:8">
      <c r="A57" s="44" t="s">
        <v>511</v>
      </c>
      <c r="B57" s="58" t="s">
        <v>138</v>
      </c>
      <c r="C57" s="58" t="s">
        <v>138</v>
      </c>
      <c r="D57" s="57" t="s">
        <v>138</v>
      </c>
      <c r="E57" s="58" t="s">
        <v>138</v>
      </c>
      <c r="F57" s="58" t="s">
        <v>138</v>
      </c>
      <c r="G57" s="57" t="s">
        <v>138</v>
      </c>
      <c r="H57" s="57"/>
    </row>
    <row r="58" spans="1:8">
      <c r="A58" s="44" t="s">
        <v>512</v>
      </c>
      <c r="B58" s="58" t="s">
        <v>138</v>
      </c>
      <c r="C58" s="58" t="s">
        <v>138</v>
      </c>
      <c r="D58" s="57" t="s">
        <v>138</v>
      </c>
      <c r="E58" s="58" t="s">
        <v>138</v>
      </c>
      <c r="F58" s="58" t="s">
        <v>138</v>
      </c>
      <c r="G58" s="57" t="s">
        <v>138</v>
      </c>
      <c r="H58" s="57"/>
    </row>
    <row r="59" spans="1:8">
      <c r="A59" s="44" t="s">
        <v>513</v>
      </c>
      <c r="B59" s="58">
        <v>152.93199999999999</v>
      </c>
      <c r="C59" s="58">
        <v>0</v>
      </c>
      <c r="D59" s="57">
        <v>152932</v>
      </c>
      <c r="E59" s="58">
        <v>30.585999999999999</v>
      </c>
      <c r="F59" s="58">
        <v>0</v>
      </c>
      <c r="G59" s="57">
        <v>30586</v>
      </c>
      <c r="H59" s="57"/>
    </row>
    <row r="60" spans="1:8">
      <c r="A60" s="44" t="s">
        <v>514</v>
      </c>
      <c r="B60" s="58">
        <v>196.84100000000001</v>
      </c>
      <c r="C60" s="58">
        <v>0</v>
      </c>
      <c r="D60" s="57">
        <v>196841</v>
      </c>
      <c r="E60" s="58">
        <v>39.368000000000002</v>
      </c>
      <c r="F60" s="58">
        <v>0</v>
      </c>
      <c r="G60" s="57">
        <v>39368</v>
      </c>
      <c r="H60" s="57"/>
    </row>
    <row r="61" spans="1:8">
      <c r="A61" s="44" t="s">
        <v>515</v>
      </c>
      <c r="B61" s="58">
        <v>340.714</v>
      </c>
      <c r="C61" s="58">
        <v>0</v>
      </c>
      <c r="D61" s="57">
        <v>340714</v>
      </c>
      <c r="E61" s="58">
        <v>68.143000000000001</v>
      </c>
      <c r="F61" s="58">
        <v>0</v>
      </c>
      <c r="G61" s="57">
        <v>68143</v>
      </c>
      <c r="H61" s="57"/>
    </row>
    <row r="62" spans="1:8">
      <c r="A62" s="44" t="s">
        <v>516</v>
      </c>
      <c r="B62" s="58">
        <v>337.84800000000001</v>
      </c>
      <c r="C62" s="58">
        <v>0</v>
      </c>
      <c r="D62" s="57">
        <v>337848</v>
      </c>
      <c r="E62" s="58">
        <v>67.569999999999993</v>
      </c>
      <c r="F62" s="58">
        <v>0</v>
      </c>
      <c r="G62" s="57">
        <v>67570</v>
      </c>
      <c r="H62" s="57"/>
    </row>
    <row r="63" spans="1:8">
      <c r="A63" s="44" t="s">
        <v>517</v>
      </c>
      <c r="B63" s="58">
        <v>369.27</v>
      </c>
      <c r="C63" s="58">
        <v>0</v>
      </c>
      <c r="D63" s="57">
        <v>369270</v>
      </c>
      <c r="E63" s="58">
        <v>73.853999999999999</v>
      </c>
      <c r="F63" s="58">
        <v>0</v>
      </c>
      <c r="G63" s="57">
        <v>73854</v>
      </c>
      <c r="H63" s="57"/>
    </row>
    <row r="64" spans="1:8">
      <c r="A64" s="44" t="s">
        <v>518</v>
      </c>
      <c r="B64" s="58">
        <v>257.43599999999998</v>
      </c>
      <c r="C64" s="58">
        <v>0</v>
      </c>
      <c r="D64" s="57">
        <v>257436</v>
      </c>
      <c r="E64" s="58">
        <v>51.487000000000002</v>
      </c>
      <c r="F64" s="58">
        <v>0</v>
      </c>
      <c r="G64" s="57">
        <v>51487</v>
      </c>
      <c r="H64" s="57"/>
    </row>
  </sheetData>
  <autoFilter ref="A5:H5" xr:uid="{7DD830AF-3695-DF4B-B790-6041DCFC4771}">
    <sortState xmlns:xlrd2="http://schemas.microsoft.com/office/spreadsheetml/2017/richdata2" ref="A6:H64">
      <sortCondition ref="A5:A64"/>
    </sortState>
  </autoFilter>
  <phoneticPr fontId="13" type="noConversion"/>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2928E1054A0CAC4A811146D537F8B815" ma:contentTypeVersion="11" ma:contentTypeDescription="Utwórz nowy dokument." ma:contentTypeScope="" ma:versionID="d2fd7f3ddee26cafd7fb5b9dd7571960">
  <xsd:schema xmlns:xsd="http://www.w3.org/2001/XMLSchema" xmlns:xs="http://www.w3.org/2001/XMLSchema" xmlns:p="http://schemas.microsoft.com/office/2006/metadata/properties" xmlns:ns2="fb1b005a-282f-463d-97d4-b0a7392b0d1d" xmlns:ns3="f0360d65-892b-44e0-a1ac-df5c0f97153b" targetNamespace="http://schemas.microsoft.com/office/2006/metadata/properties" ma:root="true" ma:fieldsID="f004e2886057a5bbdb5fa9568148a0b9" ns2:_="" ns3:_="">
    <xsd:import namespace="fb1b005a-282f-463d-97d4-b0a7392b0d1d"/>
    <xsd:import namespace="f0360d65-892b-44e0-a1ac-df5c0f97153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1b005a-282f-463d-97d4-b0a7392b0d1d" elementFormDefault="qualified">
    <xsd:import namespace="http://schemas.microsoft.com/office/2006/documentManagement/types"/>
    <xsd:import namespace="http://schemas.microsoft.com/office/infopath/2007/PartnerControls"/>
    <xsd:element name="SharedWithUsers" ma:index="8" nillable="true" ma:displayName="Udostępnianie"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0360d65-892b-44e0-a1ac-df5c0f97153b"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internalName="MediaServiceAutoTags"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771AC4-778F-4832-96D1-B8691DD4F5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1b005a-282f-463d-97d4-b0a7392b0d1d"/>
    <ds:schemaRef ds:uri="f0360d65-892b-44e0-a1ac-df5c0f97153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D9C983E-F0BD-40BC-8BFC-517D76A04A7E}">
  <ds:schemaRefs>
    <ds:schemaRef ds:uri="http://schemas.microsoft.com/sharepoint/v3/contenttype/forms"/>
  </ds:schemaRefs>
</ds:datastoreItem>
</file>

<file path=customXml/itemProps3.xml><?xml version="1.0" encoding="utf-8"?>
<ds:datastoreItem xmlns:ds="http://schemas.openxmlformats.org/officeDocument/2006/customXml" ds:itemID="{A8D3C191-FBE1-4BE3-ABE8-39A95A6A3A49}">
  <ds:schemaRefs>
    <ds:schemaRef ds:uri="fb1b005a-282f-463d-97d4-b0a7392b0d1d"/>
    <ds:schemaRef ds:uri="http://purl.org/dc/elements/1.1/"/>
    <ds:schemaRef ds:uri="http://purl.org/dc/dcmitype/"/>
    <ds:schemaRef ds:uri="f0360d65-892b-44e0-a1ac-df5c0f97153b"/>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Tab1 Existing state</vt:lpstr>
      <vt:lpstr>Tab2 Renovation options</vt:lpstr>
      <vt:lpstr>Tab3 Renovation effects</vt:lpstr>
      <vt:lpstr>Tab4 Financing scheme</vt:lpstr>
      <vt:lpstr>Tab5 Carbon footprint</vt:lpstr>
      <vt:lpstr>'Tab1 Existing state'!_ftn1</vt:lpstr>
      <vt:lpstr>'Tab1 Existing state'!_ftn2</vt:lpstr>
      <vt:lpstr>'Tab1 Existing state'!_ftnref1</vt:lpstr>
      <vt:lpstr>'Tab1 Existing state'!_ftnref2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Katarzyna Korczak</cp:lastModifiedBy>
  <dcterms:created xsi:type="dcterms:W3CDTF">2019-09-16T06:42:59Z</dcterms:created>
  <dcterms:modified xsi:type="dcterms:W3CDTF">2020-04-16T09:26:00Z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0x0101002928E1054A0CAC4A811146D537F8B815</vt:lpwstr>
  </property>
</Properties>
</file>