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8240" windowHeight="1875"/>
  </bookViews>
  <sheets>
    <sheet name="ARKUSZ" sheetId="2" r:id="rId1"/>
    <sheet name="Arkusz1" sheetId="3" state="hidden" r:id="rId2"/>
  </sheets>
  <calcPr calcId="125725"/>
</workbook>
</file>

<file path=xl/calcChain.xml><?xml version="1.0" encoding="utf-8"?>
<calcChain xmlns="http://schemas.openxmlformats.org/spreadsheetml/2006/main">
  <c r="B110" i="2"/>
  <c r="C110" s="1"/>
  <c r="B109"/>
  <c r="E105" i="3" l="1"/>
  <c r="B69"/>
  <c r="D69" s="1"/>
  <c r="B4"/>
  <c r="B5"/>
  <c r="B6"/>
  <c r="B7"/>
  <c r="B8"/>
  <c r="B9"/>
  <c r="B10"/>
  <c r="B11"/>
  <c r="B14"/>
  <c r="D14" s="1"/>
  <c r="B15"/>
  <c r="D15" s="1"/>
  <c r="B18"/>
  <c r="C18" s="1"/>
  <c r="B19"/>
  <c r="D19" s="1"/>
  <c r="B21"/>
  <c r="C21" s="1"/>
  <c r="B22"/>
  <c r="D22" s="1"/>
  <c r="B23"/>
  <c r="C23" s="1"/>
  <c r="B24"/>
  <c r="D24" s="1"/>
  <c r="B25"/>
  <c r="C25" s="1"/>
  <c r="B26"/>
  <c r="D26" s="1"/>
  <c r="B27"/>
  <c r="C27" s="1"/>
  <c r="B28"/>
  <c r="D28" s="1"/>
  <c r="B30"/>
  <c r="C30" s="1"/>
  <c r="B31"/>
  <c r="D31" s="1"/>
  <c r="B32"/>
  <c r="D32" s="1"/>
  <c r="B33"/>
  <c r="C33" s="1"/>
  <c r="B34"/>
  <c r="D34" s="1"/>
  <c r="B35"/>
  <c r="C35" s="1"/>
  <c r="B36"/>
  <c r="D36" s="1"/>
  <c r="B37"/>
  <c r="C37" s="1"/>
  <c r="B38"/>
  <c r="D38" s="1"/>
  <c r="B39"/>
  <c r="C39" s="1"/>
  <c r="B41"/>
  <c r="D41" s="1"/>
  <c r="B42"/>
  <c r="C42" s="1"/>
  <c r="B43"/>
  <c r="D43" s="1"/>
  <c r="B44"/>
  <c r="C44" s="1"/>
  <c r="B46"/>
  <c r="D46" s="1"/>
  <c r="B47"/>
  <c r="C47" s="1"/>
  <c r="B48"/>
  <c r="D48" s="1"/>
  <c r="B49"/>
  <c r="C49" s="1"/>
  <c r="B50"/>
  <c r="D50" s="1"/>
  <c r="B51"/>
  <c r="C51" s="1"/>
  <c r="B52"/>
  <c r="D52" s="1"/>
  <c r="B53"/>
  <c r="C53" s="1"/>
  <c r="B54"/>
  <c r="C54" s="1"/>
  <c r="B55"/>
  <c r="D55" s="1"/>
  <c r="B57"/>
  <c r="C57" s="1"/>
  <c r="B58"/>
  <c r="D58" s="1"/>
  <c r="B59"/>
  <c r="C59" s="1"/>
  <c r="B60"/>
  <c r="D60" s="1"/>
  <c r="B61"/>
  <c r="C61" s="1"/>
  <c r="B62"/>
  <c r="D62" s="1"/>
  <c r="B64"/>
  <c r="C64" s="1"/>
  <c r="B65"/>
  <c r="D65" s="1"/>
  <c r="B66"/>
  <c r="C66" s="1"/>
  <c r="B70"/>
  <c r="C70" s="1"/>
  <c r="B71"/>
  <c r="D71" s="1"/>
  <c r="B72"/>
  <c r="C72" s="1"/>
  <c r="B73"/>
  <c r="D73" s="1"/>
  <c r="B76"/>
  <c r="C76" s="1"/>
  <c r="B77"/>
  <c r="D77" s="1"/>
  <c r="B78"/>
  <c r="C78" s="1"/>
  <c r="B79"/>
  <c r="D79" s="1"/>
  <c r="B80"/>
  <c r="C80" s="1"/>
  <c r="B81"/>
  <c r="D81" s="1"/>
  <c r="B82"/>
  <c r="C82" s="1"/>
  <c r="B83"/>
  <c r="D83" s="1"/>
  <c r="B84"/>
  <c r="C84" s="1"/>
  <c r="B87"/>
  <c r="D87" s="1"/>
  <c r="B88"/>
  <c r="C88" s="1"/>
  <c r="B89"/>
  <c r="D89" s="1"/>
  <c r="B92"/>
  <c r="D92" s="1"/>
  <c r="B93"/>
  <c r="C93" s="1"/>
  <c r="B94"/>
  <c r="D94" s="1"/>
  <c r="B95"/>
  <c r="C95" s="1"/>
  <c r="B96"/>
  <c r="D96" s="1"/>
  <c r="B99"/>
  <c r="C99" s="1"/>
  <c r="B100"/>
  <c r="D100" s="1"/>
  <c r="B101"/>
  <c r="C101" s="1"/>
  <c r="B3"/>
  <c r="C3" s="1"/>
  <c r="D4"/>
  <c r="C5"/>
  <c r="D6"/>
  <c r="C52" l="1"/>
  <c r="C50"/>
  <c r="C48"/>
  <c r="C46"/>
  <c r="C43"/>
  <c r="C41"/>
  <c r="C38"/>
  <c r="C36"/>
  <c r="C34"/>
  <c r="C32"/>
  <c r="C28"/>
  <c r="C26"/>
  <c r="C24"/>
  <c r="C22"/>
  <c r="C19"/>
  <c r="C100"/>
  <c r="C102" s="1"/>
  <c r="C96"/>
  <c r="C94"/>
  <c r="C89"/>
  <c r="C87"/>
  <c r="C83"/>
  <c r="C81"/>
  <c r="C79"/>
  <c r="C77"/>
  <c r="C73"/>
  <c r="C71"/>
  <c r="C69"/>
  <c r="C65"/>
  <c r="C62"/>
  <c r="C60"/>
  <c r="C58"/>
  <c r="C55"/>
  <c r="D51"/>
  <c r="D49"/>
  <c r="D47"/>
  <c r="D44"/>
  <c r="D42"/>
  <c r="D39"/>
  <c r="D37"/>
  <c r="D35"/>
  <c r="D33"/>
  <c r="D30"/>
  <c r="D27"/>
  <c r="D25"/>
  <c r="D23"/>
  <c r="D21"/>
  <c r="D101"/>
  <c r="D99"/>
  <c r="D95"/>
  <c r="D93"/>
  <c r="D88"/>
  <c r="D90" s="1"/>
  <c r="D84"/>
  <c r="D82"/>
  <c r="D80"/>
  <c r="D78"/>
  <c r="D76"/>
  <c r="D72"/>
  <c r="D70"/>
  <c r="D66"/>
  <c r="D64"/>
  <c r="D61"/>
  <c r="D59"/>
  <c r="D57"/>
  <c r="C92"/>
  <c r="C31"/>
  <c r="C4"/>
  <c r="C6"/>
  <c r="D5"/>
  <c r="D3"/>
  <c r="C14"/>
  <c r="D54"/>
  <c r="D18"/>
  <c r="D74" l="1"/>
  <c r="D97"/>
  <c r="C97"/>
  <c r="C85"/>
  <c r="C74"/>
  <c r="E74" s="1"/>
  <c r="D67"/>
  <c r="C67"/>
  <c r="D85"/>
  <c r="E85" s="1"/>
  <c r="D102"/>
  <c r="E102" s="1"/>
  <c r="C90"/>
  <c r="E90" s="1"/>
  <c r="C12"/>
  <c r="D12"/>
  <c r="D16"/>
  <c r="C15"/>
  <c r="C16" s="1"/>
  <c r="E67" l="1"/>
  <c r="E97"/>
  <c r="E12"/>
  <c r="E16"/>
  <c r="D105" l="1"/>
  <c r="E108" l="1"/>
  <c r="D108"/>
</calcChain>
</file>

<file path=xl/sharedStrings.xml><?xml version="1.0" encoding="utf-8"?>
<sst xmlns="http://schemas.openxmlformats.org/spreadsheetml/2006/main" count="150" uniqueCount="119">
  <si>
    <t>Ocena warunków cieplno-wilgotnościowych</t>
  </si>
  <si>
    <t>Ocena stanu instalacji w budynku</t>
  </si>
  <si>
    <t>Ocena stanu formalno-prawnego</t>
  </si>
  <si>
    <t>Analiza aspektów formalno-prawnych budynku</t>
  </si>
  <si>
    <t>Sprawy własnościowe</t>
  </si>
  <si>
    <t>Księga wieczysta</t>
  </si>
  <si>
    <t>Obciążenia hipoteczne</t>
  </si>
  <si>
    <t>Dokumentacja techniczna</t>
  </si>
  <si>
    <t xml:space="preserve">Wpis do rejestru zabytków </t>
  </si>
  <si>
    <t>Uznanie za pomnik kultury</t>
  </si>
  <si>
    <t>Część parku kulturowego</t>
  </si>
  <si>
    <t>Ochrona w miejscowym planie zagospodarowania</t>
  </si>
  <si>
    <t>Ocena wartości historycznej i kulturowej</t>
  </si>
  <si>
    <t>Wartość historyczna</t>
  </si>
  <si>
    <t>Wartość kulturowa</t>
  </si>
  <si>
    <t>Analiza aspektów budowlanych budynku</t>
  </si>
  <si>
    <t>Ocena architektoniczna budynku</t>
  </si>
  <si>
    <t>Analiza formy i układu architektonicznego</t>
  </si>
  <si>
    <t>Ocena stanu technicznego konstrukcji budynku</t>
  </si>
  <si>
    <t>Fundamenty</t>
  </si>
  <si>
    <t>Ściany, słupy</t>
  </si>
  <si>
    <t>Stropy</t>
  </si>
  <si>
    <t>Więźba dachowa</t>
  </si>
  <si>
    <t>Poszycie dachu</t>
  </si>
  <si>
    <t>Pokrycie dachu</t>
  </si>
  <si>
    <t>Balkony</t>
  </si>
  <si>
    <t>Ocena stanu technicznego elewacji i wykończenia budynku</t>
  </si>
  <si>
    <t>Elewacja</t>
  </si>
  <si>
    <t>Stolarka okienna</t>
  </si>
  <si>
    <t>Stolarka drzwiowa</t>
  </si>
  <si>
    <t>Obróbka blacharska, rynny, rury spustowe</t>
  </si>
  <si>
    <t>Gzymsy, detale architektoniczne, elementy ozdobne</t>
  </si>
  <si>
    <t>Tynki i wyprawy zewnętrzne</t>
  </si>
  <si>
    <t>Tynki i wyprawy wewnętrzne</t>
  </si>
  <si>
    <t>Detale zabytkowe</t>
  </si>
  <si>
    <t>Tynki ozdobne, zabytkowe zewnętrzne</t>
  </si>
  <si>
    <t>Tynki ozdobne, zabytkowe wewnętrzne</t>
  </si>
  <si>
    <t>Zawilgocenie ścian zewnętrznych</t>
  </si>
  <si>
    <t>Zawilgocenie ścian wewnętrznych</t>
  </si>
  <si>
    <t>Izolacja termiczna</t>
  </si>
  <si>
    <t>Warunki gruntowe</t>
  </si>
  <si>
    <t>Instalacja elektryczna</t>
  </si>
  <si>
    <t>Instalacja ciepłej wody</t>
  </si>
  <si>
    <t>Instalacja zimnej wody</t>
  </si>
  <si>
    <t>Kanalizacja</t>
  </si>
  <si>
    <t>Wentylacja</t>
  </si>
  <si>
    <t>Klimatyzacja</t>
  </si>
  <si>
    <t>Ogrzewanie</t>
  </si>
  <si>
    <t>Instalacja odgromowa</t>
  </si>
  <si>
    <t>Ustrój nośny</t>
  </si>
  <si>
    <t>Adaptacja do nowej funkcji</t>
  </si>
  <si>
    <t>Adaptacja do współczesnych wymagań</t>
  </si>
  <si>
    <t>Podniesienie komfortu użytkowania</t>
  </si>
  <si>
    <t>Dostosowanie do potrzeb osób niepełnosprawnych</t>
  </si>
  <si>
    <t>Zdolność adaptacyjna elementów konstrukcyjnych</t>
  </si>
  <si>
    <t>Stan techniczny stosowanych materiałów, zapraw, elementów konstrukcyjnych</t>
  </si>
  <si>
    <t>Dostępność materiałów</t>
  </si>
  <si>
    <t>Technologia</t>
  </si>
  <si>
    <t>Analiza oddziaływania na człowieka</t>
  </si>
  <si>
    <t>Ocena oddziaływania na człowieka</t>
  </si>
  <si>
    <t>Szkodliwe oddziaływanie pleśni i grzybów</t>
  </si>
  <si>
    <t>Materiały szkodliwe dla zdrowia</t>
  </si>
  <si>
    <t>Szkodliwa emisja materiałów</t>
  </si>
  <si>
    <t xml:space="preserve">Hałas </t>
  </si>
  <si>
    <t>Drgania</t>
  </si>
  <si>
    <t>Analiza otoczenia zewnętrznego</t>
  </si>
  <si>
    <t>Ocena otoczenia zewnętrznego</t>
  </si>
  <si>
    <t>Lokalizacja</t>
  </si>
  <si>
    <t>Komunikacja - transport zwenętrzny, możliwości modernizacyjne, adaptacyjne, parkingi, trasy rowerowe i ciągi piesze</t>
  </si>
  <si>
    <t>Tereny zielone</t>
  </si>
  <si>
    <t>Integracja z terenami zielonymi i środowiskiem</t>
  </si>
  <si>
    <t>Oddziaływanie na środowisko</t>
  </si>
  <si>
    <t>Wielkość produkcji ścieków, odpadów płynnych i stałych, sposób i utylizacji, odprowadzania oraz możliwość ich ograniczenia</t>
  </si>
  <si>
    <t>Prawidłowa gospodarka wodna</t>
  </si>
  <si>
    <t>Recykling materiałów i odpadów z budynku</t>
  </si>
  <si>
    <t>Analiza efektywności energetycznej</t>
  </si>
  <si>
    <t>Zapotrzebowanie na energię</t>
  </si>
  <si>
    <t>Poprawa efektywności energetycznej</t>
  </si>
  <si>
    <t>Analiza innowacyjności</t>
  </si>
  <si>
    <t xml:space="preserve">Materiały </t>
  </si>
  <si>
    <t>Technologie</t>
  </si>
  <si>
    <t>Rozwiązania projektowe i techniczne</t>
  </si>
  <si>
    <t>Urządzenia i wyposażenie</t>
  </si>
  <si>
    <t>Rozwiązania zgodne z użytkowaniem</t>
  </si>
  <si>
    <t>Analiza wpływu na społeczność lokalną</t>
  </si>
  <si>
    <t>Pobudzenie gospodarcze i rozwój przedsiębiorstw</t>
  </si>
  <si>
    <t>Wpływ na rozwój kultury i sztuki</t>
  </si>
  <si>
    <t>Ocena wpływu na społeczność lokalną</t>
  </si>
  <si>
    <t>Instalacja przeciwpożarowa</t>
  </si>
  <si>
    <t>Ocena techologiczno-materiałowa</t>
  </si>
  <si>
    <t>Prawidłowe, nieszkodliwe i prośrodowiskowe oświetlenie</t>
  </si>
  <si>
    <t>Ocena innowacyjności</t>
  </si>
  <si>
    <t>Wpływ na problemy socjalne i społeczne</t>
  </si>
  <si>
    <t>Maksymalna wartość punktów</t>
  </si>
  <si>
    <t>Suma</t>
  </si>
  <si>
    <t>Piece kaflowe</t>
  </si>
  <si>
    <t>Punkty</t>
  </si>
  <si>
    <t>Ilość punktów</t>
  </si>
  <si>
    <t>MAX</t>
  </si>
  <si>
    <t>Analiza wartości historycznej i kulturowej</t>
  </si>
  <si>
    <t>Uzyskane punkty</t>
  </si>
  <si>
    <t>Ocena</t>
  </si>
  <si>
    <t>Niedostateczna</t>
  </si>
  <si>
    <t>Dostateczna</t>
  </si>
  <si>
    <t>Duża</t>
  </si>
  <si>
    <t>Bardzo duża</t>
  </si>
  <si>
    <t>REWITALIZACJA NIEZALECANA</t>
  </si>
  <si>
    <t>REWITALIZACJA TRUDNA, Z PROBLEMAMI</t>
  </si>
  <si>
    <t>REWITALIZACJA ZALECANA</t>
  </si>
  <si>
    <t>REWITALIZACJA Z DUŻYM PRAWDOPODOBIEŃSTWEM SUKCESU</t>
  </si>
  <si>
    <t>Ocena zdolności rewitalizacyjnej obiektu</t>
  </si>
  <si>
    <t>Liczba otrzymanych punktów</t>
  </si>
  <si>
    <t>Rozwiązanie powstało w ramach projektu „Naukowcy dla gospodarki Mazowsza” współfinansowanego ze środków Unii Europejskiej w ramach Europejskiego Funduszu Społecznego</t>
  </si>
  <si>
    <t>Ocena zdolności adaptacyjnej</t>
  </si>
  <si>
    <t>Efektywność energetyczna przegród budwlanych</t>
  </si>
  <si>
    <t>Wpis na listę UNESCO - Światowego Dziedzictwa Kultury</t>
  </si>
  <si>
    <t>Układ funkcjonalno-użytkowy</t>
  </si>
  <si>
    <t>Ślady pleśni, grzybów budowlanych i innych uszkodzeń biologicznych</t>
  </si>
  <si>
    <t>Ocena efektywności energetycznej</t>
  </si>
</sst>
</file>

<file path=xl/styles.xml><?xml version="1.0" encoding="utf-8"?>
<styleSheet xmlns="http://schemas.openxmlformats.org/spreadsheetml/2006/main">
  <numFmts count="2">
    <numFmt numFmtId="164" formatCode="0.0"/>
    <numFmt numFmtId="165" formatCode="dddd"/>
  </numFmts>
  <fonts count="10">
    <font>
      <sz val="10"/>
      <name val="Arial"/>
      <family val="2"/>
      <charset val="238"/>
    </font>
    <font>
      <b/>
      <sz val="11"/>
      <color theme="1"/>
      <name val="Czcionka tekstu podstawowego"/>
      <charset val="238"/>
    </font>
    <font>
      <sz val="18"/>
      <color theme="3"/>
      <name val="Cambria"/>
      <family val="2"/>
      <charset val="238"/>
      <scheme val="major"/>
    </font>
    <font>
      <sz val="10"/>
      <name val="Arial"/>
      <family val="2"/>
      <charset val="238"/>
    </font>
    <font>
      <b/>
      <sz val="11"/>
      <color theme="3" tint="-0.24994659260841701"/>
      <name val="Calibri"/>
      <family val="2"/>
      <charset val="238"/>
      <scheme val="minor"/>
    </font>
    <font>
      <i/>
      <sz val="10"/>
      <color theme="4" tint="-0.2499465926084170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Arial"/>
      <family val="2"/>
      <charset val="238"/>
    </font>
    <font>
      <b/>
      <sz val="11"/>
      <color theme="0"/>
      <name val="Calibri"/>
      <family val="2"/>
      <charset val="238"/>
    </font>
    <font>
      <b/>
      <sz val="11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3"/>
      </patternFill>
    </fill>
    <fill>
      <patternFill patternType="solid">
        <fgColor theme="3" tint="0.399945066682943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4" fillId="4" borderId="2" applyNumberFormat="0" applyAlignment="0">
      <protection locked="0"/>
    </xf>
    <xf numFmtId="0" fontId="3" fillId="6" borderId="0" applyNumberFormat="0" applyAlignment="0">
      <alignment horizontal="right" vertical="center"/>
    </xf>
    <xf numFmtId="165" fontId="6" fillId="7" borderId="3" applyNumberFormat="0">
      <alignment horizontal="left" vertical="center" wrapText="1"/>
    </xf>
    <xf numFmtId="49" fontId="8" fillId="8" borderId="3">
      <alignment horizontal="center" vertical="center" wrapText="1"/>
    </xf>
    <xf numFmtId="0" fontId="7" fillId="9" borderId="3">
      <alignment horizontal="center" vertical="center"/>
    </xf>
    <xf numFmtId="0" fontId="4" fillId="10" borderId="2" applyNumberFormat="0" applyAlignment="0">
      <protection locked="0"/>
    </xf>
    <xf numFmtId="0" fontId="5" fillId="11" borderId="0" applyNumberFormat="0">
      <alignment wrapText="1"/>
    </xf>
  </cellStyleXfs>
  <cellXfs count="31">
    <xf numFmtId="0" fontId="0" fillId="0" borderId="0" xfId="0"/>
    <xf numFmtId="0" fontId="0" fillId="0" borderId="0" xfId="0" applyAlignment="1" applyProtection="1">
      <alignment horizontal="center" vertical="center"/>
      <protection hidden="1"/>
    </xf>
    <xf numFmtId="0" fontId="0" fillId="0" borderId="0" xfId="0" applyAlignment="1" applyProtection="1"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1" fillId="4" borderId="0" xfId="0" applyFont="1" applyFill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2" borderId="1" xfId="0" applyFill="1" applyBorder="1" applyAlignment="1" applyProtection="1">
      <alignment horizontal="center" vertical="center"/>
      <protection hidden="1"/>
    </xf>
    <xf numFmtId="0" fontId="0" fillId="3" borderId="0" xfId="0" applyFill="1" applyAlignment="1" applyProtection="1">
      <alignment horizontal="center" vertical="center"/>
      <protection hidden="1"/>
    </xf>
    <xf numFmtId="0" fontId="0" fillId="5" borderId="0" xfId="0" applyFill="1" applyProtection="1">
      <protection hidden="1"/>
    </xf>
    <xf numFmtId="0" fontId="0" fillId="0" borderId="0" xfId="0" applyAlignment="1" applyProtection="1">
      <alignment vertical="center" wrapText="1"/>
      <protection hidden="1"/>
    </xf>
    <xf numFmtId="164" fontId="0" fillId="0" borderId="0" xfId="0" applyNumberFormat="1" applyProtection="1">
      <protection hidden="1"/>
    </xf>
    <xf numFmtId="0" fontId="0" fillId="0" borderId="0" xfId="0" applyFill="1" applyProtection="1">
      <protection hidden="1"/>
    </xf>
    <xf numFmtId="0" fontId="0" fillId="5" borderId="0" xfId="0" applyFill="1" applyAlignment="1" applyProtection="1">
      <alignment horizontal="center" vertical="center"/>
      <protection hidden="1"/>
    </xf>
    <xf numFmtId="0" fontId="3" fillId="6" borderId="0" xfId="3" applyAlignment="1"/>
    <xf numFmtId="0" fontId="3" fillId="6" borderId="0" xfId="3" applyAlignment="1">
      <alignment horizontal="center" vertical="center"/>
    </xf>
    <xf numFmtId="0" fontId="4" fillId="10" borderId="2" xfId="7" applyAlignment="1">
      <alignment horizontal="center" vertical="center"/>
      <protection locked="0"/>
    </xf>
    <xf numFmtId="0" fontId="6" fillId="7" borderId="3" xfId="4" applyNumberFormat="1">
      <alignment horizontal="left" vertical="center" wrapText="1"/>
    </xf>
    <xf numFmtId="0" fontId="7" fillId="9" borderId="3" xfId="6" applyAlignment="1">
      <alignment horizontal="center" vertical="center"/>
    </xf>
    <xf numFmtId="0" fontId="7" fillId="9" borderId="3" xfId="6" applyAlignment="1">
      <alignment horizontal="center" vertical="center" wrapText="1"/>
    </xf>
    <xf numFmtId="0" fontId="5" fillId="11" borderId="0" xfId="8">
      <alignment wrapText="1"/>
    </xf>
    <xf numFmtId="0" fontId="5" fillId="11" borderId="0" xfId="8" applyAlignment="1">
      <alignment vertical="center" wrapText="1"/>
    </xf>
    <xf numFmtId="0" fontId="7" fillId="9" borderId="3" xfId="6">
      <alignment horizontal="center" vertical="center"/>
    </xf>
    <xf numFmtId="0" fontId="9" fillId="7" borderId="3" xfId="4" applyNumberFormat="1" applyFont="1">
      <alignment horizontal="left" vertical="center" wrapText="1"/>
    </xf>
    <xf numFmtId="164" fontId="6" fillId="7" borderId="3" xfId="4" applyNumberFormat="1" applyAlignment="1">
      <alignment horizontal="center" vertical="center" wrapText="1"/>
    </xf>
    <xf numFmtId="0" fontId="6" fillId="7" borderId="3" xfId="4" applyNumberFormat="1" applyAlignment="1">
      <alignment horizontal="center" vertical="center" wrapText="1"/>
    </xf>
    <xf numFmtId="0" fontId="3" fillId="6" borderId="0" xfId="3" applyNumberFormat="1" applyAlignment="1">
      <alignment horizontal="left" vertical="center" wrapText="1"/>
    </xf>
    <xf numFmtId="0" fontId="5" fillId="11" borderId="0" xfId="8" applyAlignment="1">
      <alignment horizontal="left" vertical="center" wrapText="1"/>
    </xf>
    <xf numFmtId="0" fontId="2" fillId="6" borderId="0" xfId="1" applyFill="1" applyAlignment="1">
      <alignment horizontal="center"/>
    </xf>
    <xf numFmtId="49" fontId="8" fillId="8" borderId="4" xfId="5" applyBorder="1" applyAlignment="1">
      <alignment horizontal="center" vertical="center" wrapText="1"/>
    </xf>
    <xf numFmtId="49" fontId="8" fillId="8" borderId="5" xfId="5" applyBorder="1" applyAlignment="1">
      <alignment horizontal="center" vertical="center" wrapText="1"/>
    </xf>
    <xf numFmtId="0" fontId="0" fillId="0" borderId="0" xfId="0" applyAlignment="1" applyProtection="1">
      <alignment horizontal="center" vertical="center" textRotation="90" wrapText="1"/>
      <protection hidden="1"/>
    </xf>
  </cellXfs>
  <cellStyles count="9">
    <cellStyle name="Background" xfId="3"/>
    <cellStyle name="Background table" xfId="4"/>
    <cellStyle name="Bkgd table header" xfId="5"/>
    <cellStyle name="Bkgd table sum" xfId="6"/>
    <cellStyle name="Dane wejściowe" xfId="2" builtinId="20" customBuiltin="1"/>
    <cellStyle name="Data input" xfId="7"/>
    <cellStyle name="Logo-tekst" xfId="8"/>
    <cellStyle name="Normalny" xfId="0" builtinId="0" customBuiltin="1"/>
    <cellStyle name="Tytuł" xfId="1" builtinId="15"/>
  </cellStyles>
  <dxfs count="15">
    <dxf>
      <fill>
        <gradientFill degree="90">
          <stop position="0">
            <color rgb="FFC00000"/>
          </stop>
          <stop position="0.5">
            <color rgb="FFFF0000"/>
          </stop>
          <stop position="1">
            <color rgb="FFC00000"/>
          </stop>
        </gradientFill>
      </fill>
    </dxf>
    <dxf>
      <fill>
        <gradientFill degree="90">
          <stop position="0">
            <color rgb="FFC00000"/>
          </stop>
          <stop position="0.5">
            <color rgb="FFFF0000"/>
          </stop>
          <stop position="1">
            <color rgb="FFC00000"/>
          </stop>
        </gradientFill>
      </fill>
    </dxf>
    <dxf>
      <fill>
        <gradientFill degree="90">
          <stop position="0">
            <color rgb="FFC00000"/>
          </stop>
          <stop position="0.5">
            <color rgb="FFFF0000"/>
          </stop>
          <stop position="1">
            <color rgb="FFC00000"/>
          </stop>
        </gradientFill>
      </fill>
    </dxf>
    <dxf>
      <fill>
        <gradientFill degree="90">
          <stop position="0">
            <color rgb="FFC00000"/>
          </stop>
          <stop position="0.5">
            <color rgb="FFFF0000"/>
          </stop>
          <stop position="1">
            <color rgb="FFC00000"/>
          </stop>
        </gradientFill>
      </fill>
    </dxf>
    <dxf>
      <fill>
        <gradientFill degree="90">
          <stop position="0">
            <color rgb="FFC00000"/>
          </stop>
          <stop position="1">
            <color rgb="FFFF0000"/>
          </stop>
        </gradientFill>
      </fill>
    </dxf>
    <dxf>
      <fill>
        <gradientFill degree="90">
          <stop position="0">
            <color rgb="FFC00000"/>
          </stop>
          <stop position="0.5">
            <color rgb="FFFF0000"/>
          </stop>
          <stop position="1">
            <color rgb="FFC00000"/>
          </stop>
        </gradientFill>
      </fill>
    </dxf>
    <dxf>
      <fill>
        <gradientFill degree="90">
          <stop position="0">
            <color rgb="FFC00000"/>
          </stop>
          <stop position="0.5">
            <color rgb="FFFF0000"/>
          </stop>
          <stop position="1">
            <color rgb="FFC00000"/>
          </stop>
        </gradient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0</xdr:col>
      <xdr:colOff>5479677</xdr:colOff>
      <xdr:row>0</xdr:row>
      <xdr:rowOff>541470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" y="0"/>
          <a:ext cx="5479676" cy="5414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10"/>
  <sheetViews>
    <sheetView tabSelected="1" zoomScale="85" zoomScaleNormal="85" workbookViewId="0">
      <selection activeCell="A3" sqref="A3:B3"/>
    </sheetView>
  </sheetViews>
  <sheetFormatPr defaultRowHeight="12.75"/>
  <cols>
    <col min="1" max="1" width="82.28515625" style="13" customWidth="1"/>
    <col min="2" max="2" width="25" style="14" customWidth="1"/>
    <col min="3" max="3" width="37.85546875" style="13" customWidth="1"/>
    <col min="4" max="4" width="19.7109375" style="13" customWidth="1"/>
    <col min="5" max="5" width="40" style="13" customWidth="1"/>
    <col min="6" max="16384" width="9.140625" style="13"/>
  </cols>
  <sheetData>
    <row r="1" spans="1:4" s="19" customFormat="1" ht="43.5" customHeight="1">
      <c r="B1" s="26" t="s">
        <v>112</v>
      </c>
      <c r="C1" s="26"/>
      <c r="D1" s="20"/>
    </row>
    <row r="3" spans="1:4" ht="22.5">
      <c r="A3" s="27" t="s">
        <v>110</v>
      </c>
      <c r="B3" s="27"/>
    </row>
    <row r="5" spans="1:4" ht="26.1" customHeight="1">
      <c r="A5" s="28" t="s">
        <v>3</v>
      </c>
      <c r="B5" s="29"/>
    </row>
    <row r="6" spans="1:4" ht="26.1" customHeight="1">
      <c r="A6" s="17" t="s">
        <v>2</v>
      </c>
      <c r="B6" s="16"/>
    </row>
    <row r="7" spans="1:4" ht="26.1" customHeight="1">
      <c r="A7" s="16" t="s">
        <v>4</v>
      </c>
      <c r="B7" s="15"/>
    </row>
    <row r="8" spans="1:4" ht="26.1" customHeight="1">
      <c r="A8" s="16" t="s">
        <v>5</v>
      </c>
      <c r="B8" s="15"/>
    </row>
    <row r="9" spans="1:4" ht="26.1" customHeight="1">
      <c r="A9" s="16" t="s">
        <v>6</v>
      </c>
      <c r="B9" s="15"/>
    </row>
    <row r="10" spans="1:4" ht="26.1" customHeight="1">
      <c r="A10" s="16" t="s">
        <v>7</v>
      </c>
      <c r="B10" s="15"/>
    </row>
    <row r="11" spans="1:4" ht="26.1" customHeight="1">
      <c r="A11" s="16" t="s">
        <v>8</v>
      </c>
      <c r="B11" s="15"/>
    </row>
    <row r="12" spans="1:4" ht="26.1" customHeight="1">
      <c r="A12" s="16" t="s">
        <v>9</v>
      </c>
      <c r="B12" s="15"/>
    </row>
    <row r="13" spans="1:4" ht="26.1" customHeight="1">
      <c r="A13" s="16" t="s">
        <v>10</v>
      </c>
      <c r="B13" s="15"/>
    </row>
    <row r="14" spans="1:4" ht="26.1" customHeight="1">
      <c r="A14" s="16" t="s">
        <v>11</v>
      </c>
      <c r="B14" s="15"/>
    </row>
    <row r="15" spans="1:4" ht="26.1" customHeight="1">
      <c r="A15" s="16" t="s">
        <v>115</v>
      </c>
      <c r="B15" s="15"/>
    </row>
    <row r="16" spans="1:4" ht="26.1" customHeight="1">
      <c r="A16" s="28" t="s">
        <v>99</v>
      </c>
      <c r="B16" s="29"/>
    </row>
    <row r="17" spans="1:2" ht="26.1" customHeight="1">
      <c r="A17" s="17" t="s">
        <v>12</v>
      </c>
      <c r="B17" s="16"/>
    </row>
    <row r="18" spans="1:2" ht="26.1" customHeight="1">
      <c r="A18" s="16" t="s">
        <v>13</v>
      </c>
      <c r="B18" s="15"/>
    </row>
    <row r="19" spans="1:2" ht="26.1" customHeight="1">
      <c r="A19" s="16" t="s">
        <v>14</v>
      </c>
      <c r="B19" s="15"/>
    </row>
    <row r="20" spans="1:2" ht="26.1" customHeight="1">
      <c r="A20" s="28" t="s">
        <v>15</v>
      </c>
      <c r="B20" s="29"/>
    </row>
    <row r="21" spans="1:2" ht="26.1" customHeight="1">
      <c r="A21" s="18" t="s">
        <v>16</v>
      </c>
      <c r="B21" s="16"/>
    </row>
    <row r="22" spans="1:2" ht="26.1" customHeight="1">
      <c r="A22" s="16" t="s">
        <v>17</v>
      </c>
      <c r="B22" s="15"/>
    </row>
    <row r="23" spans="1:2" ht="26.1" customHeight="1">
      <c r="A23" s="16" t="s">
        <v>116</v>
      </c>
      <c r="B23" s="15"/>
    </row>
    <row r="24" spans="1:2" ht="26.1" customHeight="1">
      <c r="A24" s="18" t="s">
        <v>18</v>
      </c>
      <c r="B24" s="16"/>
    </row>
    <row r="25" spans="1:2" ht="26.1" customHeight="1">
      <c r="A25" s="16" t="s">
        <v>40</v>
      </c>
      <c r="B25" s="15"/>
    </row>
    <row r="26" spans="1:2" ht="26.1" customHeight="1">
      <c r="A26" s="16" t="s">
        <v>19</v>
      </c>
      <c r="B26" s="15"/>
    </row>
    <row r="27" spans="1:2" ht="26.1" customHeight="1">
      <c r="A27" s="16" t="s">
        <v>20</v>
      </c>
      <c r="B27" s="15"/>
    </row>
    <row r="28" spans="1:2" ht="26.1" customHeight="1">
      <c r="A28" s="16" t="s">
        <v>21</v>
      </c>
      <c r="B28" s="15"/>
    </row>
    <row r="29" spans="1:2" ht="26.1" customHeight="1">
      <c r="A29" s="16" t="s">
        <v>22</v>
      </c>
      <c r="B29" s="15"/>
    </row>
    <row r="30" spans="1:2" ht="26.1" customHeight="1">
      <c r="A30" s="16" t="s">
        <v>23</v>
      </c>
      <c r="B30" s="15"/>
    </row>
    <row r="31" spans="1:2" ht="26.1" customHeight="1">
      <c r="A31" s="16" t="s">
        <v>24</v>
      </c>
      <c r="B31" s="15"/>
    </row>
    <row r="32" spans="1:2" ht="26.1" customHeight="1">
      <c r="A32" s="16" t="s">
        <v>25</v>
      </c>
      <c r="B32" s="15"/>
    </row>
    <row r="33" spans="1:2" ht="26.1" customHeight="1">
      <c r="A33" s="17" t="s">
        <v>26</v>
      </c>
      <c r="B33" s="16"/>
    </row>
    <row r="34" spans="1:2" ht="26.1" customHeight="1">
      <c r="A34" s="16" t="s">
        <v>27</v>
      </c>
      <c r="B34" s="15"/>
    </row>
    <row r="35" spans="1:2" ht="26.1" customHeight="1">
      <c r="A35" s="16" t="s">
        <v>28</v>
      </c>
      <c r="B35" s="15"/>
    </row>
    <row r="36" spans="1:2" ht="26.1" customHeight="1">
      <c r="A36" s="16" t="s">
        <v>29</v>
      </c>
      <c r="B36" s="15"/>
    </row>
    <row r="37" spans="1:2" ht="26.1" customHeight="1">
      <c r="A37" s="16" t="s">
        <v>30</v>
      </c>
      <c r="B37" s="15"/>
    </row>
    <row r="38" spans="1:2" ht="26.1" customHeight="1">
      <c r="A38" s="16" t="s">
        <v>31</v>
      </c>
      <c r="B38" s="15"/>
    </row>
    <row r="39" spans="1:2" ht="26.1" customHeight="1">
      <c r="A39" s="16" t="s">
        <v>32</v>
      </c>
      <c r="B39" s="15"/>
    </row>
    <row r="40" spans="1:2" ht="26.1" customHeight="1">
      <c r="A40" s="16" t="s">
        <v>33</v>
      </c>
      <c r="B40" s="15"/>
    </row>
    <row r="41" spans="1:2" ht="26.1" customHeight="1">
      <c r="A41" s="16" t="s">
        <v>34</v>
      </c>
      <c r="B41" s="15"/>
    </row>
    <row r="42" spans="1:2" ht="26.1" customHeight="1">
      <c r="A42" s="16" t="s">
        <v>35</v>
      </c>
      <c r="B42" s="15"/>
    </row>
    <row r="43" spans="1:2" ht="26.1" customHeight="1">
      <c r="A43" s="16" t="s">
        <v>36</v>
      </c>
      <c r="B43" s="15"/>
    </row>
    <row r="44" spans="1:2" ht="26.1" customHeight="1">
      <c r="A44" s="17" t="s">
        <v>0</v>
      </c>
      <c r="B44" s="16"/>
    </row>
    <row r="45" spans="1:2" ht="26.1" customHeight="1">
      <c r="A45" s="16" t="s">
        <v>37</v>
      </c>
      <c r="B45" s="15"/>
    </row>
    <row r="46" spans="1:2" ht="26.1" customHeight="1">
      <c r="A46" s="16" t="s">
        <v>38</v>
      </c>
      <c r="B46" s="15"/>
    </row>
    <row r="47" spans="1:2" ht="26.1" customHeight="1">
      <c r="A47" s="16" t="s">
        <v>39</v>
      </c>
      <c r="B47" s="15"/>
    </row>
    <row r="48" spans="1:2" ht="26.1" customHeight="1">
      <c r="A48" s="16" t="s">
        <v>117</v>
      </c>
      <c r="B48" s="15"/>
    </row>
    <row r="49" spans="1:2" ht="26.1" customHeight="1">
      <c r="A49" s="17" t="s">
        <v>1</v>
      </c>
      <c r="B49" s="16"/>
    </row>
    <row r="50" spans="1:2" ht="26.1" customHeight="1">
      <c r="A50" s="16" t="s">
        <v>41</v>
      </c>
      <c r="B50" s="15"/>
    </row>
    <row r="51" spans="1:2" ht="26.1" customHeight="1">
      <c r="A51" s="16" t="s">
        <v>42</v>
      </c>
      <c r="B51" s="15"/>
    </row>
    <row r="52" spans="1:2" ht="26.1" customHeight="1">
      <c r="A52" s="16" t="s">
        <v>43</v>
      </c>
      <c r="B52" s="15"/>
    </row>
    <row r="53" spans="1:2" ht="26.1" customHeight="1">
      <c r="A53" s="16" t="s">
        <v>44</v>
      </c>
      <c r="B53" s="15"/>
    </row>
    <row r="54" spans="1:2" ht="26.1" customHeight="1">
      <c r="A54" s="16" t="s">
        <v>45</v>
      </c>
      <c r="B54" s="15"/>
    </row>
    <row r="55" spans="1:2" ht="26.1" customHeight="1">
      <c r="A55" s="16" t="s">
        <v>46</v>
      </c>
      <c r="B55" s="15"/>
    </row>
    <row r="56" spans="1:2" ht="26.1" customHeight="1">
      <c r="A56" s="16" t="s">
        <v>47</v>
      </c>
      <c r="B56" s="15"/>
    </row>
    <row r="57" spans="1:2" ht="26.1" customHeight="1">
      <c r="A57" s="16" t="s">
        <v>95</v>
      </c>
      <c r="B57" s="15"/>
    </row>
    <row r="58" spans="1:2" ht="26.1" customHeight="1">
      <c r="A58" s="16" t="s">
        <v>48</v>
      </c>
      <c r="B58" s="15"/>
    </row>
    <row r="59" spans="1:2" ht="26.1" customHeight="1">
      <c r="A59" s="16" t="s">
        <v>88</v>
      </c>
      <c r="B59" s="15"/>
    </row>
    <row r="60" spans="1:2" ht="26.1" customHeight="1">
      <c r="A60" s="17" t="s">
        <v>113</v>
      </c>
      <c r="B60" s="16"/>
    </row>
    <row r="61" spans="1:2" ht="26.1" customHeight="1">
      <c r="A61" s="16" t="s">
        <v>49</v>
      </c>
      <c r="B61" s="15"/>
    </row>
    <row r="62" spans="1:2" ht="26.1" customHeight="1">
      <c r="A62" s="16" t="s">
        <v>50</v>
      </c>
      <c r="B62" s="15"/>
    </row>
    <row r="63" spans="1:2" ht="26.1" customHeight="1">
      <c r="A63" s="16" t="s">
        <v>51</v>
      </c>
      <c r="B63" s="15"/>
    </row>
    <row r="64" spans="1:2" ht="26.1" customHeight="1">
      <c r="A64" s="16" t="s">
        <v>52</v>
      </c>
      <c r="B64" s="15"/>
    </row>
    <row r="65" spans="1:2" ht="26.1" customHeight="1">
      <c r="A65" s="16" t="s">
        <v>53</v>
      </c>
      <c r="B65" s="15"/>
    </row>
    <row r="66" spans="1:2" ht="26.1" customHeight="1">
      <c r="A66" s="16" t="s">
        <v>54</v>
      </c>
      <c r="B66" s="15"/>
    </row>
    <row r="67" spans="1:2" ht="26.1" customHeight="1">
      <c r="A67" s="17" t="s">
        <v>89</v>
      </c>
      <c r="B67" s="16"/>
    </row>
    <row r="68" spans="1:2" ht="26.1" customHeight="1">
      <c r="A68" s="16" t="s">
        <v>55</v>
      </c>
      <c r="B68" s="15"/>
    </row>
    <row r="69" spans="1:2" ht="26.1" customHeight="1">
      <c r="A69" s="16" t="s">
        <v>56</v>
      </c>
      <c r="B69" s="15"/>
    </row>
    <row r="70" spans="1:2" ht="26.1" customHeight="1">
      <c r="A70" s="16" t="s">
        <v>57</v>
      </c>
      <c r="B70" s="15"/>
    </row>
    <row r="71" spans="1:2" ht="26.1" customHeight="1">
      <c r="A71" s="28" t="s">
        <v>58</v>
      </c>
      <c r="B71" s="29"/>
    </row>
    <row r="72" spans="1:2" ht="26.1" customHeight="1">
      <c r="A72" s="17" t="s">
        <v>59</v>
      </c>
      <c r="B72" s="16"/>
    </row>
    <row r="73" spans="1:2" ht="26.1" customHeight="1">
      <c r="A73" s="16" t="s">
        <v>60</v>
      </c>
      <c r="B73" s="15"/>
    </row>
    <row r="74" spans="1:2" ht="26.1" customHeight="1">
      <c r="A74" s="16" t="s">
        <v>61</v>
      </c>
      <c r="B74" s="15"/>
    </row>
    <row r="75" spans="1:2" ht="26.1" customHeight="1">
      <c r="A75" s="16" t="s">
        <v>62</v>
      </c>
      <c r="B75" s="15"/>
    </row>
    <row r="76" spans="1:2" ht="26.1" customHeight="1">
      <c r="A76" s="16" t="s">
        <v>63</v>
      </c>
      <c r="B76" s="15"/>
    </row>
    <row r="77" spans="1:2" ht="26.1" customHeight="1">
      <c r="A77" s="16" t="s">
        <v>64</v>
      </c>
      <c r="B77" s="15"/>
    </row>
    <row r="78" spans="1:2" ht="26.1" customHeight="1">
      <c r="A78" s="28" t="s">
        <v>65</v>
      </c>
      <c r="B78" s="29"/>
    </row>
    <row r="79" spans="1:2" ht="26.1" customHeight="1">
      <c r="A79" s="17" t="s">
        <v>66</v>
      </c>
      <c r="B79" s="16"/>
    </row>
    <row r="80" spans="1:2" ht="26.1" customHeight="1">
      <c r="A80" s="16" t="s">
        <v>67</v>
      </c>
      <c r="B80" s="15"/>
    </row>
    <row r="81" spans="1:2" ht="29.25" customHeight="1">
      <c r="A81" s="16" t="s">
        <v>68</v>
      </c>
      <c r="B81" s="15"/>
    </row>
    <row r="82" spans="1:2" ht="26.1" customHeight="1">
      <c r="A82" s="16" t="s">
        <v>69</v>
      </c>
      <c r="B82" s="15"/>
    </row>
    <row r="83" spans="1:2" ht="26.1" customHeight="1">
      <c r="A83" s="16" t="s">
        <v>70</v>
      </c>
      <c r="B83" s="15"/>
    </row>
    <row r="84" spans="1:2" ht="26.1" customHeight="1">
      <c r="A84" s="16" t="s">
        <v>71</v>
      </c>
      <c r="B84" s="15"/>
    </row>
    <row r="85" spans="1:2" ht="30" customHeight="1">
      <c r="A85" s="16" t="s">
        <v>72</v>
      </c>
      <c r="B85" s="15"/>
    </row>
    <row r="86" spans="1:2" ht="26.1" customHeight="1">
      <c r="A86" s="16" t="s">
        <v>90</v>
      </c>
      <c r="B86" s="15"/>
    </row>
    <row r="87" spans="1:2" ht="26.1" customHeight="1">
      <c r="A87" s="16" t="s">
        <v>73</v>
      </c>
      <c r="B87" s="15"/>
    </row>
    <row r="88" spans="1:2" ht="26.1" customHeight="1">
      <c r="A88" s="16" t="s">
        <v>74</v>
      </c>
      <c r="B88" s="15"/>
    </row>
    <row r="89" spans="1:2" ht="26.1" customHeight="1">
      <c r="A89" s="28" t="s">
        <v>75</v>
      </c>
      <c r="B89" s="29"/>
    </row>
    <row r="90" spans="1:2" ht="26.1" customHeight="1">
      <c r="A90" s="17" t="s">
        <v>118</v>
      </c>
      <c r="B90" s="16"/>
    </row>
    <row r="91" spans="1:2" ht="26.1" customHeight="1">
      <c r="A91" s="16" t="s">
        <v>76</v>
      </c>
      <c r="B91" s="15"/>
    </row>
    <row r="92" spans="1:2" ht="26.1" customHeight="1">
      <c r="A92" s="16" t="s">
        <v>114</v>
      </c>
      <c r="B92" s="15"/>
    </row>
    <row r="93" spans="1:2" ht="26.1" customHeight="1">
      <c r="A93" s="16" t="s">
        <v>77</v>
      </c>
      <c r="B93" s="15"/>
    </row>
    <row r="94" spans="1:2" ht="26.1" customHeight="1">
      <c r="A94" s="28" t="s">
        <v>78</v>
      </c>
      <c r="B94" s="29"/>
    </row>
    <row r="95" spans="1:2" ht="26.1" customHeight="1">
      <c r="A95" s="17" t="s">
        <v>91</v>
      </c>
      <c r="B95" s="16"/>
    </row>
    <row r="96" spans="1:2" ht="26.1" customHeight="1">
      <c r="A96" s="16" t="s">
        <v>79</v>
      </c>
      <c r="B96" s="15"/>
    </row>
    <row r="97" spans="1:3" ht="26.1" customHeight="1">
      <c r="A97" s="16" t="s">
        <v>80</v>
      </c>
      <c r="B97" s="15"/>
    </row>
    <row r="98" spans="1:3" ht="26.1" customHeight="1">
      <c r="A98" s="16" t="s">
        <v>81</v>
      </c>
      <c r="B98" s="15"/>
    </row>
    <row r="99" spans="1:3" ht="26.1" customHeight="1">
      <c r="A99" s="16" t="s">
        <v>82</v>
      </c>
      <c r="B99" s="15"/>
    </row>
    <row r="100" spans="1:3" ht="26.1" customHeight="1">
      <c r="A100" s="16" t="s">
        <v>83</v>
      </c>
      <c r="B100" s="15"/>
    </row>
    <row r="101" spans="1:3" ht="26.1" customHeight="1">
      <c r="A101" s="28" t="s">
        <v>84</v>
      </c>
      <c r="B101" s="29"/>
    </row>
    <row r="102" spans="1:3" ht="26.1" customHeight="1">
      <c r="A102" s="17" t="s">
        <v>87</v>
      </c>
      <c r="B102" s="16"/>
    </row>
    <row r="103" spans="1:3" ht="26.1" customHeight="1">
      <c r="A103" s="16" t="s">
        <v>92</v>
      </c>
      <c r="B103" s="15"/>
    </row>
    <row r="104" spans="1:3" ht="26.1" customHeight="1">
      <c r="A104" s="16" t="s">
        <v>85</v>
      </c>
      <c r="B104" s="15"/>
    </row>
    <row r="105" spans="1:3" ht="26.1" customHeight="1">
      <c r="A105" s="16" t="s">
        <v>86</v>
      </c>
      <c r="B105" s="15"/>
    </row>
    <row r="109" spans="1:3" ht="36" customHeight="1">
      <c r="A109" s="21" t="s">
        <v>111</v>
      </c>
      <c r="B109" s="23" t="str">
        <f>IF(COUNTA(B7:B15,B18:B19,B22:B23,B25:B32,B34:B43,B45:B48,B50:B59,B61:B66,B68:B70,B73:B77,B80:B88,B91:B93,B96:B100,B103:B105)&lt;79,"Nie wszystkie pola ocen",Arkusz1!D105)</f>
        <v>Nie wszystkie pola ocen</v>
      </c>
      <c r="C109" s="25"/>
    </row>
    <row r="110" spans="1:3" ht="36" customHeight="1">
      <c r="A110" s="21" t="s">
        <v>110</v>
      </c>
      <c r="B110" s="24" t="str">
        <f>IF(COUNTA(B7:B15,B18:B19,B22:B23,B25:B32,B34:B43,B45:B48,B50:B59,B61:B66,B68:B70,B73:B77,B80:B88,B91:B93,B96:B100,B103:B105)&lt;79,"zostały wypełnione",Arkusz1!D108)</f>
        <v>zostały wypełnione</v>
      </c>
      <c r="C110" s="22" t="str">
        <f>IF(B110="zostały wypełnione","",Arkusz1!E108)</f>
        <v/>
      </c>
    </row>
  </sheetData>
  <sheetProtection password="CBDD" sheet="1" objects="1" scenarios="1"/>
  <dataConsolidate/>
  <mergeCells count="10">
    <mergeCell ref="B1:C1"/>
    <mergeCell ref="A3:B3"/>
    <mergeCell ref="A5:B5"/>
    <mergeCell ref="A101:B101"/>
    <mergeCell ref="A94:B94"/>
    <mergeCell ref="A89:B89"/>
    <mergeCell ref="A78:B78"/>
    <mergeCell ref="A71:B71"/>
    <mergeCell ref="A16:B16"/>
    <mergeCell ref="A20:B20"/>
  </mergeCells>
  <conditionalFormatting sqref="B110">
    <cfRule type="cellIs" dxfId="14" priority="13" operator="equal">
      <formula>"Bardzo duża"</formula>
    </cfRule>
    <cfRule type="cellIs" dxfId="13" priority="14" operator="equal">
      <formula>"Duża"</formula>
    </cfRule>
    <cfRule type="cellIs" dxfId="12" priority="15" operator="equal">
      <formula>"Dostateczna"</formula>
    </cfRule>
    <cfRule type="cellIs" dxfId="11" priority="16" operator="equal">
      <formula>"Niedostateczna"</formula>
    </cfRule>
  </conditionalFormatting>
  <conditionalFormatting sqref="B109">
    <cfRule type="cellIs" dxfId="10" priority="9" operator="between">
      <formula>80</formula>
      <formula>100</formula>
    </cfRule>
    <cfRule type="cellIs" dxfId="9" priority="10" operator="between">
      <formula>60</formula>
      <formula>80</formula>
    </cfRule>
    <cfRule type="cellIs" dxfId="8" priority="11" operator="between">
      <formula>40</formula>
      <formula>60</formula>
    </cfRule>
    <cfRule type="cellIs" dxfId="7" priority="12" operator="between">
      <formula>0</formula>
      <formula>40</formula>
    </cfRule>
  </conditionalFormatting>
  <conditionalFormatting sqref="B2 B102:B108 B95:B100 B90:B93 B79:B88 B72:B77 B17:B19 B21:B70 B4 B6:B15 B111:B1048576">
    <cfRule type="containsText" dxfId="6" priority="8" operator="containsText" text="0">
      <formula>NOT(ISERROR(SEARCH("0",B2)))</formula>
    </cfRule>
  </conditionalFormatting>
  <conditionalFormatting sqref="B7">
    <cfRule type="cellIs" dxfId="5" priority="7" operator="equal">
      <formula>"Nieuporządkowane"</formula>
    </cfRule>
  </conditionalFormatting>
  <conditionalFormatting sqref="B8">
    <cfRule type="cellIs" dxfId="4" priority="6" operator="equal">
      <formula>"Brak"</formula>
    </cfRule>
  </conditionalFormatting>
  <conditionalFormatting sqref="B9">
    <cfRule type="cellIs" dxfId="3" priority="5" operator="equal">
      <formula>"Jest"</formula>
    </cfRule>
  </conditionalFormatting>
  <conditionalFormatting sqref="B11:B15">
    <cfRule type="cellIs" dxfId="2" priority="4" operator="equal">
      <formula>"Tak"</formula>
    </cfRule>
  </conditionalFormatting>
  <conditionalFormatting sqref="B41:B43">
    <cfRule type="cellIs" dxfId="1" priority="3" operator="between">
      <formula>1</formula>
      <formula>5</formula>
    </cfRule>
  </conditionalFormatting>
  <conditionalFormatting sqref="B57">
    <cfRule type="cellIs" dxfId="0" priority="1" operator="equal">
      <formula>"Tak"</formula>
    </cfRule>
  </conditionalFormatting>
  <dataValidations xWindow="310" yWindow="347" count="79">
    <dataValidation type="list" allowBlank="1" showInputMessage="1" showErrorMessage="1" promptTitle="Adaptacja do wymagań" prompt="W jakim stopniu planowana jest ingernecja w ustrój nośny i układ architektoniczno-budowlany ze względu na adaptację do współczesnych wymagań?_x000a_0 - bardzo duża ingerencja_x000a_5 - ingernecja jest nie planowana" sqref="B63">
      <formula1>"0,1,2,3,4,5"</formula1>
    </dataValidation>
    <dataValidation type="list" allowBlank="1" showInputMessage="1" showErrorMessage="1" promptTitle="Podniesienie komfortu użytkowani" prompt="W jakim stopniu planowana jest ingernecja w ustrój nośny i układ architektoniczno-budowlany ze względu podniesienie komfortu użytkowania?_x000a_0 - bardzo duża ingerencja_x000a_5 - ingernecja jest nie planowana" sqref="B64">
      <formula1>"0,1,2,3,4,5"</formula1>
    </dataValidation>
    <dataValidation type="list" allowBlank="1" showInputMessage="1" showErrorMessage="1" promptTitle="Potrzeby osób niepełnosprawnych" prompt="W jakim stopniu planowana jest ingernecja w ustrój nośny i układ architektoniczno-budowlany ze względu na dostosowanie do potrzeb osób niepełnosprawnych?_x000a_0 - bardzo duża ingerencja_x000a_5 - ingernecja jest nie planowana" sqref="B65">
      <formula1>"0,1,2,3,4,5"</formula1>
    </dataValidation>
    <dataValidation type="list" allowBlank="1" showInputMessage="1" showErrorMessage="1" promptTitle="Zdolność adaptacyjna konstrukcji" prompt="Jak trudna będzie adaptacja, wymiana lub naprawa elementów konstrukcyjnych?_x000a_0 - bardzo trudna_x000a_5 - bardzo łatwa" sqref="B66">
      <formula1>"Nie dotyczy,0,1,2,3,4,5"</formula1>
    </dataValidation>
    <dataValidation type="list" allowBlank="1" showInputMessage="1" showErrorMessage="1" promptTitle="Tynki i wyprawy wewnętrzne" prompt="Czy tynki i wyprawy wewnętrzne w budynku są uszkodzone?_x000a_0 - brak lub bardzo duże uszkodzenia tynków i wypraw wewnętrznych_x000a_5 - tynki i wyprawy wewnętrzne w bardzo dobrym stanie" sqref="B40">
      <formula1>"0,1,2,3,4,5"</formula1>
    </dataValidation>
    <dataValidation type="list" allowBlank="1" showInputMessage="1" showErrorMessage="1" promptTitle="Wpis na listę UNESCO" prompt="Czy budynek wpisany jest na listę Światowego Dziedzictwa Kultury UNESCO?" sqref="B15">
      <formula1>"Tak, Nie"</formula1>
    </dataValidation>
    <dataValidation type="list" allowBlank="1" showInputMessage="1" showErrorMessage="1" promptTitle="Forma i układ architektoniczny" prompt="Czy forma i układ budynku posiada walory estetyczno-architektoniczne?_x000a_0 - brak_x000a_5 - bardzo duże" sqref="B22">
      <formula1>"0,1,2,3,4,5"</formula1>
    </dataValidation>
    <dataValidation type="list" allowBlank="1" showInputMessage="1" showErrorMessage="1" promptTitle="Sprawy własnościowe" prompt="Czy sprawy własnościowe budynku są uprządkowane?" sqref="B7">
      <formula1>"Nieuporządkowane,Uporządkowane"</formula1>
    </dataValidation>
    <dataValidation type="list" allowBlank="1" showInputMessage="1" showErrorMessage="1" promptTitle="Księga wieczysta" prompt="Czy budynek posiada księgę wieczystą?" sqref="B8">
      <formula1>"Brak, Jest"</formula1>
    </dataValidation>
    <dataValidation type="list" allowBlank="1" showInputMessage="1" showErrorMessage="1" promptTitle="Obciążenia hipoteczne" prompt="Czy budynek ma obciążenia hipoteczne?" sqref="B9">
      <formula1>"Jest, Brak"</formula1>
    </dataValidation>
    <dataValidation type="list" allowBlank="1" showInputMessage="1" showErrorMessage="1" promptTitle="Dokumentacja techniczna" prompt="Czy budynek posiada dokumentacje techniczną? Czy jest ona kompletna?_x000a_0 - brak dokumentacji_x000a_1-4 - częściowa dokumentacja _x000a_5 - kompletna dokumentacja" sqref="B10">
      <formula1>"0,1,2,3,4,5"</formula1>
    </dataValidation>
    <dataValidation type="list" allowBlank="1" showInputMessage="1" showErrorMessage="1" promptTitle="Wpis do rejestru zabytków" prompt="Czy budynek wpisany jest do rejestru zabytków?" sqref="B11">
      <formula1>"Tak, Nie"</formula1>
    </dataValidation>
    <dataValidation type="list" allowBlank="1" showInputMessage="1" showErrorMessage="1" promptTitle="Uznanie za pomnik historii" prompt="Czy budynek uznany jest za pomnik historii?" sqref="B12">
      <formula1>"Tak, Nie"</formula1>
    </dataValidation>
    <dataValidation type="list" allowBlank="1" showInputMessage="1" showErrorMessage="1" promptTitle="Część parku kulturowego" prompt="Czy budynek jest częścią parku kulturowego?" sqref="B13">
      <formula1>"Tak, Nie"</formula1>
    </dataValidation>
    <dataValidation type="list" allowBlank="1" showInputMessage="1" showErrorMessage="1" promptTitle="Miejscowy plan zgospodarowania" prompt="Czy budynek jest obięty ochroną w miejscowym planie zagospodarowania?" sqref="B14">
      <formula1>"Tak, Nie"</formula1>
    </dataValidation>
    <dataValidation type="list" allowBlank="1" showInputMessage="1" showErrorMessage="1" promptTitle="Wartość historyczna" prompt="Czy budynek posiada walory historyczno-zabytkowe?_x000a_0 - brak_x000a_5 - bardzo duże" sqref="B18">
      <formula1>"0,1,2,3,4,5"</formula1>
    </dataValidation>
    <dataValidation type="list" allowBlank="1" showInputMessage="1" showErrorMessage="1" promptTitle="Wartość kulturowa" prompt="Czy budynek posiada walory kulturowe bądź pełni rolę kulturotwórczą?_x000a_0 - brak_x000a_5 - bardzo duże" sqref="B19">
      <formula1>"0,1,2,3,4,5"</formula1>
    </dataValidation>
    <dataValidation type="list" allowBlank="1" showInputMessage="1" showErrorMessage="1" promptTitle="Układ funkcjonalno-użytkowy" prompt="Czy układ budynku posiada walory funkcjonalno-użytkowe?_x000a_0 - brak_x000a_5 - bardzo duże" sqref="B23">
      <formula1>"0,1,2,3,4,5"</formula1>
    </dataValidation>
    <dataValidation type="list" allowBlank="1" showInputMessage="1" showErrorMessage="1" promptTitle="Fundamenty" prompt="Czy fundamenty budynku są uszkodzone?_x000a_0 - fundamenty w ruinie, brak fundamentów lub bardzo duże uszkodzenia fundamentów_x000a_5 - fundamenty w bardzo dobrym stanie" sqref="B26">
      <formula1>"0,1,2,3,4,5"</formula1>
    </dataValidation>
    <dataValidation type="list" allowBlank="1" showInputMessage="1" showErrorMessage="1" promptTitle="Ściany, słupy" prompt="Czy ściany/słupy w budynku są uszkodzone?_x000a_0 -  ściany/słupy w ruinie, brak  ścian/słupów lub bardzo duże uszkodzenia ścian/słupów_x000a_5 -  ściany/słupy w bardzo dobrym stanie" sqref="B27">
      <formula1>"0,1,2,3,4,5"</formula1>
    </dataValidation>
    <dataValidation type="list" allowBlank="1" showInputMessage="1" showErrorMessage="1" promptTitle="Stropy" prompt="Czy stropy w budynku są uszkodzone?_x000a_0 -  stropy w ruinie, brak  stropów lub bardzo duże uszkodzenia stropów_x000a_5 -  stropy w bardzo dobrym stanie" sqref="B28">
      <formula1>"0,1,2,3,4,5"</formula1>
    </dataValidation>
    <dataValidation type="list" allowBlank="1" showInputMessage="1" showErrorMessage="1" promptTitle="Więźba dachowa" prompt="Czy więźba dachowa w budynku jest uszkodzona?_x000a_0 -  więźba dachowa w ruinie, brak  więźby dachowej lub bardzo duże uszkodzenia więźby dachowej_x000a_5 -  więźba dachowa w bardzo dobrym stanie" sqref="B29">
      <formula1>"0,1,2,3,4,5"</formula1>
    </dataValidation>
    <dataValidation type="list" allowBlank="1" showInputMessage="1" showErrorMessage="1" promptTitle="Poszycie dachu" prompt="Czy poszycie dachu budynku jest uszkodzone?_x000a_0 - brak lub bardzo duże uszkodzenia poszycia_x000a_5 - poszycie dachu w bardzo dobrym stanie" sqref="B30">
      <formula1>"0,1,2,3,4,5"</formula1>
    </dataValidation>
    <dataValidation type="list" allowBlank="1" showInputMessage="1" showErrorMessage="1" promptTitle="Pokrycie dachu" prompt="Czy pokrycie dachu budynku jest uszkodzone?_x000a_0 - brak lub bardzo duże uszkodzenia pokrycia_x000a_5 - pokrycie dachu w bardzo dobrym stanie" sqref="B31">
      <formula1>"0,1,2,3,4,5"</formula1>
    </dataValidation>
    <dataValidation type="list" allowBlank="1" showInputMessage="1" showErrorMessage="1" promptTitle="Balkony" prompt="Czy balkony w budynku są uszkodzone?_x000a_0 - brak lub bardzo duże uszkodzenia balkonów_x000a_5 - balkony w bardzo dobrym stanie" sqref="B32">
      <formula1>"Nie dotyczy,0,1,2,3,4,5"</formula1>
    </dataValidation>
    <dataValidation type="list" allowBlank="1" showInputMessage="1" showErrorMessage="1" promptTitle="Elewacja" prompt="Czy elewacja budynku jest uszkodzona?_x000a_0 - elewacja budynku w ruinie lub ma bardzo duże uszkodzenia_x000a_5 - elewacja w bardzo dobrym stanie" sqref="B34">
      <formula1>"0,1,2,3,4,5"</formula1>
    </dataValidation>
    <dataValidation type="list" allowBlank="1" showInputMessage="1" showErrorMessage="1" promptTitle="Stolarka okienna" prompt="Czy stolarka okienna w budynku jest uszkodzona?_x000a_0 - brak lub bardzo duże uszkodzenia stolarki okiennej_x000a_5 - stolarka okienna w bardzo dobrym stanie" sqref="B35">
      <formula1>"Nie dotyczy,0,1,2,3,4,5"</formula1>
    </dataValidation>
    <dataValidation type="list" allowBlank="1" showInputMessage="1" showErrorMessage="1" promptTitle="Stolarka drzwiowa" prompt="Czy stolarka drzwiowa w budynku jest uszkodzona?_x000a_0 - brak lub bardzo duże uszkodzenia stolarkai drzwiowej_x000a_5 - stolarka drzwiowa w bardzo dobrym stanie" sqref="B36">
      <formula1>"Nie dotyczy,0,1,2,3,4,5"</formula1>
    </dataValidation>
    <dataValidation type="list" allowBlank="1" showInputMessage="1" showErrorMessage="1" promptTitle="Obróbki blacharsakie, rynny tip." prompt="Czy obróbki blacharskie, rynny i rury spustowe w budynku są uszkodzone?_x000a_0 - brak lub bardzo duże uszkodzenia obróbki blacharskiej, rynien i rur spustowych_x000a_5 -  obróbki blacharskie, rynny i rury spustowe w bardzo dobrym stanie" sqref="B37">
      <formula1>"0,1,2,3,4,5"</formula1>
    </dataValidation>
    <dataValidation type="list" allowBlank="1" showInputMessage="1" showErrorMessage="1" promptTitle="Gzymsy, detale architektoniczne" prompt="Czy gzymsy, detale architektoniczne i elementy ozdobne w budynku są uszkodzone?_x000a_0 - brak lub bardzo duże uszkodzenia gzymsów, detali architektonicznych i elementów ozdobnych_x000a_5 - gzymsy, detale architektoniczne i elementy ozdobne w bardzo dobrym stanie" sqref="B38">
      <formula1>"0,1,2,3,4,5"</formula1>
    </dataValidation>
    <dataValidation type="list" allowBlank="1" showInputMessage="1" showErrorMessage="1" promptTitle="Tynki i wyprawy zewnętrzne" prompt="Czy tynki i wyprawy zewnętrzne w budynku są uszkodzone?_x000a_0 - brak lub bardzo duże uszkodzenia tynków i wypraw zewnętrznych_x000a_5 - tynki i wyprawy zewnętrzne w bardzo dobrym stanie" sqref="B39">
      <formula1>"0,1,2,3,4,5"</formula1>
    </dataValidation>
    <dataValidation type="list" allowBlank="1" showInputMessage="1" showErrorMessage="1" promptTitle="Detale zabytkowe" prompt="Czy detale zabytkowe w budynku są uszkodzone?_x000a_0 - brak lub bardzo duże uszkodzenia detali zabytkowych_x000a_5 - detale zabytkowe w bardzo dobrym stanie" sqref="B41">
      <formula1>"Nie dotyczy,0,1,2,3,4,5"</formula1>
    </dataValidation>
    <dataValidation type="list" allowBlank="1" showInputMessage="1" showErrorMessage="1" promptTitle="Tynki zabytkowe zewnętrzne" prompt="Czy w budynku znajdują się zabytkowe lub ozdobne tynki zewnętrzne i w jakim są stanie technicznym?_x000a_0 - bardzo duże uszkodzenia zewnętrznych tynków zabytkowych i ozdobnych_x000a_5 - zabytkowe i ozdobne tynki zewnętrzne w bardzo dobrym stanie" sqref="B42">
      <formula1>"Nie dotyczy,0,1,2,3,4,5"</formula1>
    </dataValidation>
    <dataValidation type="list" allowBlank="1" showInputMessage="1" showErrorMessage="1" promptTitle="Tynki zabytkowe wewnętrzne" prompt="Czy w budynku znajdują się zabytkowe lub ozdobne tynki wewnętrzne i w jakim są stanie technicznym?_x000a_0 - bardzo duże uszkodzenia wewnętrznych tynków zabytkowych i ozdobnych_x000a_5 - zabytkowe i ozdobne tynki wewnętrzne w bardzo dobrym stanie" sqref="B43">
      <formula1>"Nie dotyczy,0,1,2,3,4,5"</formula1>
    </dataValidation>
    <dataValidation type="list" allowBlank="1" showInputMessage="1" showErrorMessage="1" promptTitle="Zawilgocenie ścian zewnętrznych" prompt="W jakim stopniu zawilgocone są ściany zewnętrzne w budynku?_x000a_0 - bardzo duże zawilgocenie_x000a_5 - bardzo dobry stan" sqref="B45">
      <formula1>"0,1,2,3,4,5"</formula1>
    </dataValidation>
    <dataValidation type="list" allowBlank="1" showInputMessage="1" showErrorMessage="1" promptTitle="Warunki gruntowe" prompt="Wstępna charakterystyka warunków gruntowych_x000a_0 - bardzo słabe warunki gruntowe _x000a_5 - bardzo dobre warunki gruntowe" sqref="B25">
      <formula1>"0,1,2,3,4,5"</formula1>
    </dataValidation>
    <dataValidation type="list" allowBlank="1" showInputMessage="1" showErrorMessage="1" promptTitle="Zawilgocenie ścian wewnętrznych" prompt="W jakim stopniu zawilgocone są ściany wewnętrzne w budynku?_x000a_0 - bardzo duże zawilgocenie_x000a_5 - bardzo dobry stan" sqref="B46">
      <formula1>"0,1,2,3,4,5"</formula1>
    </dataValidation>
    <dataValidation type="list" allowBlank="1" showInputMessage="1" showErrorMessage="1" promptTitle="Izolacja termiczna" prompt="W jakim stanie jest izoalcja termiczna?_x000a_0 - brak lub bardzo zły stan izolacji termicznej_x000a_5 - izolacja termiczna w bardzo dobrym stanie" sqref="B47">
      <formula1>"0,1,2,3,4,5"</formula1>
    </dataValidation>
    <dataValidation type="list" allowBlank="1" showInputMessage="1" showErrorMessage="1" promptTitle="Ślady pleśni i grzybów" prompt="W jakim stopniu elementy konstrukcji pokryte są pleśnią, grzybami, bądź śladami innych uszodzeń bilogicznych?_x000a_0 - bardzo duży stopień degradacji_x000a_5 - brak śladów pleśni, grzybów i innych uszkodzeń bilogicznych" sqref="B48">
      <formula1>"0,1,2,3,4,5"</formula1>
    </dataValidation>
    <dataValidation type="list" allowBlank="1" showInputMessage="1" showErrorMessage="1" promptTitle="Instalacja elektryczna" prompt="W jakim stanie jest instalacja elektryczna budynku?_x000a_0 - brak lub bardzo zły stan instalacji elektrycznej_x000a_5 - instalacja elektryczna w bardzo dobrym stanie" sqref="B50">
      <formula1>"0,1,2,3,4,5"</formula1>
    </dataValidation>
    <dataValidation type="list" allowBlank="1" showInputMessage="1" showErrorMessage="1" promptTitle="Instalacja ciepłej wody" prompt="W jakim stanie jest instalacja ciepłej wody w budynku?_x000a_0 - brak lub bardzo zły stan instalacji ciepłej wody_x000a_5 - instalacja ciepłej wody w bardzo dobrym stanie" sqref="B51">
      <formula1>"0,1,2,3,4,5"</formula1>
    </dataValidation>
    <dataValidation type="list" allowBlank="1" showInputMessage="1" showErrorMessage="1" promptTitle="Instalacja zimnej wody" prompt="W jakim stanie jest instalacja zimnej wody w budynku?_x000a_0 - brak lub bardzo zły stan instalacji zimnej wody_x000a_5 - instalacja zimnej wody w bardzo dobrym stanie" sqref="B52">
      <formula1>"0,1,2,3,4,5"</formula1>
    </dataValidation>
    <dataValidation type="list" allowBlank="1" showInputMessage="1" showErrorMessage="1" promptTitle="Kanalizacja" prompt="W jakim stanie jest kanalizacja w budynku?_x000a_0 - brak lub bardzo zły stan kanalizacji_x000a_5 - kanalizacja w bardzo dobrym stanie" sqref="B53">
      <formula1>"0,1,2,3,4,5"</formula1>
    </dataValidation>
    <dataValidation type="list" allowBlank="1" showInputMessage="1" showErrorMessage="1" promptTitle="Wentylacja" prompt="W jakim stanie jest wentylacja w budynku?_x000a_0 - brak lub bardzo zły stan wentylacji_x000a_5 - wentylacja w bardzo dobrym stanie" sqref="B54">
      <formula1>"0,1,2,3,4,5"</formula1>
    </dataValidation>
    <dataValidation type="list" allowBlank="1" showInputMessage="1" showErrorMessage="1" promptTitle="Klimatyzacja" prompt="W jakim stanie jest klimatyzacja w budynku?_x000a_0 - brak lub bardzo zły stan klimatyzacji_x000a_5 - klimatyzacja w bardzo dobrym stanie" sqref="B55">
      <formula1>"0,1,2,3,4,5"</formula1>
    </dataValidation>
    <dataValidation type="list" allowBlank="1" showInputMessage="1" showErrorMessage="1" promptTitle="Ogrzewanie" prompt="W jakim stanie jest ogrzewanie w budynku?_x000a_0 - brak lub bardzo zły stan ogrzewania_x000a_5 - ogrzewanie w bardzo dobrym stanie" sqref="B56">
      <formula1>"0,1,2,3,4,5"</formula1>
    </dataValidation>
    <dataValidation type="list" allowBlank="1" showInputMessage="1" showErrorMessage="1" promptTitle="Instalacja odgromowa" prompt="W jakim stanie jest instalacja odgromowa w budynku?_x000a_0 - brak lub bardzo zły stan instalacji odgromowej_x000a_5 - instalacja odgromowa w bardzo dobrym stanie" sqref="B58">
      <formula1>"0,1,2,3,4,5"</formula1>
    </dataValidation>
    <dataValidation type="list" allowBlank="1" showInputMessage="1" showErrorMessage="1" promptTitle="Instalacja przeciwpożarowa" prompt="W jakim stanie jest instalacja przeciwpożarowa w budynku?_x000a_0 - brak lub bardzo zły stan instalacji przeciwpożarowej_x000a_5 - instalacja przeciwpożarowa w bardzo dobrym stanie" sqref="B59">
      <formula1>"0,1,2,3,4,5"</formula1>
    </dataValidation>
    <dataValidation type="list" allowBlank="1" showInputMessage="1" showErrorMessage="1" promptTitle="Ustrój nośny" prompt="Czy konieczna jest adaptacja ustroju nośnego do projektowanej funkcji?_x000a_0 - konieczność całkowitej zmiany ustroju nośnego_x000a_5 - brak potrzeby zmiany ustroju nośnego" sqref="B61">
      <formula1>"0,1,2,3,4,5"</formula1>
    </dataValidation>
    <dataValidation type="list" allowBlank="1" showInputMessage="1" showErrorMessage="1" promptTitle="Adaptacja do nowej funkcji" prompt="W jakim stopniu planowana jest ingernecja w ustrój nośny i układ architektoniczno-budowlany ze względu na adaptację do nowej funkcji budynku?_x000a_0 - bardzo duża ingerencja_x000a_5 - ingernecja jest nie planowana" sqref="B62">
      <formula1>"0,1,2,3,4,5"</formula1>
    </dataValidation>
    <dataValidation type="list" allowBlank="1" showInputMessage="1" showErrorMessage="1" promptTitle="Technologia" prompt="Czy technologia w jakiej wzniesiono budynek jest zaawansowna, trudna i kosztowna?_x000a_0 - bardzo skomplikowana i kosztowna technologia_x000a_5 - prosta i tania technologia" sqref="B70">
      <formula1>"0,1,2,3,4,5"</formula1>
    </dataValidation>
    <dataValidation type="list" allowBlank="1" showInputMessage="1" showErrorMessage="1" promptTitle="Stan techniczny materiałów" prompt="W jakim stopniu materiały wykorzystane przy budowie uległy degradacji?_x000a_0 - bardzo duża degradacja, elementy do wymiany_x000a_5 - materiały nie uległy degradacji" sqref="B68">
      <formula1>"0,1,2,3,4,5"</formula1>
    </dataValidation>
    <dataValidation type="list" allowBlank="1" showInputMessage="1" showErrorMessage="1" promptTitle="Dostępność materiałów" prompt="W jakim stopniu dostępne są materiały potrzebne do przeprowadzenia prac konserwatorskich?_x000a_0 - materiały niedostępne, np. nieprodukowane_x000a_5 - materiały łatwo dostępne" sqref="B69">
      <formula1>"0,1,2,3,4,5"</formula1>
    </dataValidation>
    <dataValidation type="list" allowBlank="1" showInputMessage="1" showErrorMessage="1" promptTitle="Drgania" prompt="Na jak duże drgania narażeni są użytkownicy obiektu?_x000a_0 - bardzo duże drgania_x000a_5 - brak zagrożenia drganiami" sqref="B77">
      <formula1>"0,1,2,3,4,5"</formula1>
    </dataValidation>
    <dataValidation type="list" allowBlank="1" showInputMessage="1" showErrorMessage="1" promptTitle="Materiały szkodliwe dla zdrowia" prompt="Jak dużo materiałów zastosowanych w budynku jest szkodliwych dla zdrowia?_x000a_0 - bardzo dużo_x000a_5 - brak materiałów szkodliwych dla zdrowia" sqref="B74">
      <formula1>"0,1,2,3,4,5"</formula1>
    </dataValidation>
    <dataValidation type="list" allowBlank="1" showInputMessage="1" showErrorMessage="1" promptTitle="Oddziaływanie pleśni i grzybów" prompt="Jak duże obszary budynku są skażone pleśnią i grzybami?_x000a_0 - bardzo duże obszary_x000a_5 - brak skażenia pleśnią i grzybami" sqref="B73">
      <formula1>"0,1,2,3,4,5"</formula1>
    </dataValidation>
    <dataValidation type="list" allowBlank="1" showInputMessage="1" showErrorMessage="1" promptTitle="Szkodliwa emisja materiałów" prompt="Jak duża jest możliwa szkodliwa emisja materiałów zastosowanych w budynku?_x000a_0 - bardzo duża szkodliwa emisja_x000a_5 - brak szkodliwej emisji" sqref="B75">
      <formula1>"0,1,2,3,4,5"</formula1>
    </dataValidation>
    <dataValidation type="list" allowBlank="1" showInputMessage="1" showErrorMessage="1" promptTitle="Hałas" prompt="Na jak duży hałas narażeni są użytkownicy obiektu?_x000a_0 - bardzo duży hałas_x000a_5 - brak zagrożenia hałasem" sqref="B76">
      <formula1>"0,1,2,3,4,5"</formula1>
    </dataValidation>
    <dataValidation type="list" allowBlank="1" showInputMessage="1" showErrorMessage="1" promptTitle="Lokalizacja" prompt="Jak bardzo atrakcyjna jest lokalizacja obiektu?_x000a_0 - mało atrakcyjna lokalizacja_x000a_5 - bardzo atrakcyjna lokalizacja" sqref="B80">
      <formula1>"0,1,2,3,4,5"</formula1>
    </dataValidation>
    <dataValidation type="list" allowBlank="1" showInputMessage="1" showErrorMessage="1" promptTitle="Komunikacja" prompt="W jakim stanie jest komunikacja w okolicy obiektu?_x000a_0 - zły stan komunikacji_x000a_5 - bardzo dobry stan komunikacji" sqref="B81">
      <formula1>"0,1,2,3,4,5"</formula1>
    </dataValidation>
    <dataValidation type="list" allowBlank="1" showInputMessage="1" showErrorMessage="1" promptTitle="Tereny zielone" prompt="Jak dużo i w jakim stanie są tereny zielone w okolicy obiektu?_x000a_0 - brak terenów zielonych_x000a_5 - dużo terenów zielonych w bardzo dobrym stanie" sqref="B82">
      <formula1>"0,1,2,3,4,5"</formula1>
    </dataValidation>
    <dataValidation type="list" allowBlank="1" showInputMessage="1" showErrorMessage="1" promptTitle="Integracja ze środowiskiem" prompt="W jakim stopniu możliwa jest integracja obiektu z terenami zielonymi i środowiskiem?_x000a_0 - brak możliwości integracji_x000a_5 - bardzo duża możliwość integracji" sqref="B83">
      <formula1>"0,1,2,3,4,5"</formula1>
    </dataValidation>
    <dataValidation type="list" allowBlank="1" showInputMessage="1" showErrorMessage="1" promptTitle="Oddziaływanie na środowisko" prompt="W jaki sposób obiekt oddziaływuje na środowisko?_x000a_0 - bardzo negatywnie_x000a_5 - bardzo pozytywnie" sqref="B84">
      <formula1>"0,1,2,3,4,5"</formula1>
    </dataValidation>
    <dataValidation type="list" allowBlank="1" showInputMessage="1" showErrorMessage="1" promptTitle="Ilość produkcji odpadów" prompt="Jak wiele odpadów jest produkownych przez obiekt i w jakim stopniu można to ograniczyć?_x000a_0 - bardzo dużo odpadów_x000a_5 - mało odpadów" sqref="B85">
      <formula1>"0,1,2,3,4,5"</formula1>
    </dataValidation>
    <dataValidation type="list" allowBlank="1" showInputMessage="1" showErrorMessage="1" promptTitle="Prawidłowe oświetlenie" prompt="Czy w obiekcie zastosowano prawidłow, nieszkodliwe i prośrodowiskowe oświetlenie?_x000a_" sqref="B86">
      <formula1>"Brak,Jest"</formula1>
    </dataValidation>
    <dataValidation type="list" allowBlank="1" showInputMessage="1" showErrorMessage="1" promptTitle="Prawidłowa gospodarka wodna" prompt="W jaki sposób pobierana, użytkowana i magazynowana jest woda w obiekcie?_x000a_0 - całkowicie nieprawidłowo_x000a_5 - nastawienie prośrodowiskowe" sqref="B87">
      <formula1>"0,1,2,3,4,5"</formula1>
    </dataValidation>
    <dataValidation type="list" allowBlank="1" showInputMessage="1" showErrorMessage="1" promptTitle="Recykling" prompt="W jakim stopniu materiały i odpady pochodzące z budynku mogą zostać poddane recyklingowi?_x000a_0 - brak możliwości recyklingu_x000a_5 - możliwość pełnego recyklingu" sqref="B88">
      <formula1>"0,1,2,3,4,5"</formula1>
    </dataValidation>
    <dataValidation type="list" allowBlank="1" showInputMessage="1" showErrorMessage="1" promptTitle="Zapotrzebowanie na energię" prompt="Jak duże jest zapotrzebowanie na energię w obiekcie na podstawie oceny ogólnej stanu i formy budynku?_x000a_0 - bardzo duże_x000a_5 - bardzo małe" sqref="B91">
      <formula1>"0,1,2,3,4,5"</formula1>
    </dataValidation>
    <dataValidation type="list" allowBlank="1" showInputMessage="1" showErrorMessage="1" promptTitle="Zapotrzebowanie na energię" prompt="Jaka jest energoefektywność przegród budowlanych?_x000a_0 - niska energoefektywność_x000a_5 - bardzo wysoka energoefektywność" sqref="B92">
      <formula1>"0,1,2,3,4,5"</formula1>
    </dataValidation>
    <dataValidation type="list" allowBlank="1" showInputMessage="1" showErrorMessage="1" promptTitle="Zapotrzebowanie na energię" prompt="W jakim stopniu możliwa jest poprawa efektywnośći energetycznej obiektu?_x000a_0 - brak możliwośći poprawy_x000a_5 - bardzo dużo możliwości poprawy" sqref="B93">
      <formula1>"0,1,2,3,4,5"</formula1>
    </dataValidation>
    <dataValidation type="list" allowBlank="1" showInputMessage="1" showErrorMessage="1" promptTitle="Materiały" prompt="Czy możliwe jest zastosowanie materiałów innowacyjnych w pracach rewitalizacyjnych?_x000a_0 - brak możliwości_x000a_5 - możliwe jest zastosowanie w bardzo dużym stopniu" sqref="B96">
      <formula1>"0,1,2,3,4,5"</formula1>
    </dataValidation>
    <dataValidation type="list" allowBlank="1" showInputMessage="1" showErrorMessage="1" promptTitle="Technologie" prompt="Czy możliwe jest zastosowanie technologii innowacyjnych w pracach rewitalizacyjnych?_x000a_0 - brak możliwości_x000a_5 - możliwe jest zastosowanie w bardzo dużym stopniu" sqref="B97">
      <formula1>"0,1,2,3,4,5"</formula1>
    </dataValidation>
    <dataValidation type="list" allowBlank="1" showInputMessage="1" showErrorMessage="1" promptTitle="Rozwiązania projektowe" prompt="Czy możliwe jest zastosowanie innowacyjnych rozwiązań projektowych i technicznych w pracach rewitalizacyjnych?_x000a_0 - brak możliwości_x000a_5 - możliwe jest zastosowanie w bardzo dużym stopniu" sqref="B98">
      <formula1>"0,1,2,3,4,5"</formula1>
    </dataValidation>
    <dataValidation type="list" allowBlank="1" showInputMessage="1" showErrorMessage="1" promptTitle="Urządzenia i wyposażenie" prompt="Czy możliwe jest zastosowanie innowacyjnych urządzeń i wyposażenia w obiekcie?_x000a_0 - brak możliwości_x000a_5 - możliwe jest zastosowanie w bardzo dużym stopniu" sqref="B99">
      <formula1>"0,1,2,3,4,5"</formula1>
    </dataValidation>
    <dataValidation type="list" allowBlank="1" showInputMessage="1" showErrorMessage="1" promptTitle="Rozwiązania zgodne z użytkowanie" prompt="Czy możliwe jest zastosowanie innowacyjnych rozwiązań związanych z użytkowaniem obiektu?_x000a_0 - brak możliwości_x000a_5 - możliwe jest zastosowanie w bardzo dużym stopniu" sqref="B100">
      <formula1>"0,1,2,3,4,5"</formula1>
    </dataValidation>
    <dataValidation type="list" allowBlank="1" showInputMessage="1" showErrorMessage="1" promptTitle="Problemy socjalne i społeczne" prompt="W jaki sposób rewitalizacja wpłynie na problemy socjalne i społeczne w okolicy obiektu?_x000a_0 - brak lub negatywny wpływ_x000a_5 - bardzo pozytywny wpływ" sqref="B103">
      <formula1>"0,1,2,3,4,5"</formula1>
    </dataValidation>
    <dataValidation type="list" allowBlank="1" showInputMessage="1" showErrorMessage="1" promptTitle="Pobudzenie gospodarcze" prompt="W jaki sposób rewitalizacja wpłynie na pobudzenie gospodarcze i rozwój przedsiębiorstw w okolicy obiektu?_x000a_0 - brak lub negatywny wpływ_x000a_5 - bardzo pozytywny wpływ" sqref="B104">
      <formula1>"0,1,2,3,4,5"</formula1>
    </dataValidation>
    <dataValidation type="list" allowBlank="1" showInputMessage="1" showErrorMessage="1" promptTitle="Rozwój kultury i sztuki" prompt="W jaki sposób rewitalizacja wpłynie na rozwój kultury i sztuki w okolicy obiektu?_x000a_0 - brak lub negatywny wpływ_x000a_5 - bardzo pozytywny wpływ" sqref="B105">
      <formula1>"0,1,2,3,4,5"</formula1>
    </dataValidation>
    <dataValidation type="list" allowBlank="1" showInputMessage="1" showErrorMessage="1" promptTitle="Piece kaflowe" prompt="Czy w budynku znajdują się piece kaflowe?" sqref="B57">
      <formula1>"Tak,Nie"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11"/>
  <sheetViews>
    <sheetView topLeftCell="C62" workbookViewId="0">
      <selection activeCell="I111" sqref="I111"/>
    </sheetView>
  </sheetViews>
  <sheetFormatPr defaultRowHeight="12.75"/>
  <cols>
    <col min="1" max="1" width="9.140625" style="5"/>
    <col min="2" max="2" width="16.5703125" style="1" customWidth="1"/>
    <col min="3" max="4" width="14.85546875" style="5" customWidth="1"/>
    <col min="5" max="5" width="12" style="5" customWidth="1"/>
    <col min="6" max="7" width="9.140625" style="5"/>
    <col min="8" max="8" width="13.7109375" style="5" customWidth="1"/>
    <col min="9" max="9" width="44.42578125" style="5" customWidth="1"/>
    <col min="10" max="16384" width="9.140625" style="5"/>
  </cols>
  <sheetData>
    <row r="1" spans="1:6" s="1" customFormat="1" ht="30" customHeight="1">
      <c r="B1" s="2"/>
      <c r="C1" s="1" t="s">
        <v>96</v>
      </c>
      <c r="D1" s="3" t="s">
        <v>93</v>
      </c>
    </row>
    <row r="2" spans="1:6" ht="15.75" customHeight="1" thickBot="1">
      <c r="A2" s="30" t="s">
        <v>3</v>
      </c>
      <c r="B2" s="4"/>
    </row>
    <row r="3" spans="1:6" ht="13.5" thickBot="1">
      <c r="A3" s="30"/>
      <c r="B3" s="6">
        <f>ARKUSZ!B7</f>
        <v>0</v>
      </c>
      <c r="C3" s="5" t="str">
        <f>IF(B3="Nieuporządkowane",0,IF(B3="Uporządkowane",5,""))</f>
        <v/>
      </c>
      <c r="D3" s="5">
        <f t="shared" ref="D3:D66" si="0">IF(B3="Nie dotyczy",0,5)</f>
        <v>5</v>
      </c>
    </row>
    <row r="4" spans="1:6" ht="13.5" thickBot="1">
      <c r="A4" s="30"/>
      <c r="B4" s="7">
        <f>ARKUSZ!B8</f>
        <v>0</v>
      </c>
      <c r="C4" s="5" t="str">
        <f>IF(B4="Brak",0,IF(B4="Jest",5,""))</f>
        <v/>
      </c>
      <c r="D4" s="5">
        <f t="shared" si="0"/>
        <v>5</v>
      </c>
    </row>
    <row r="5" spans="1:6" ht="13.5" thickBot="1">
      <c r="A5" s="30"/>
      <c r="B5" s="6">
        <f>ARKUSZ!B9</f>
        <v>0</v>
      </c>
      <c r="C5" s="5" t="str">
        <f>IF(B5="Jest",0,IF(B5="Brak",5,""))</f>
        <v/>
      </c>
      <c r="D5" s="5">
        <f t="shared" si="0"/>
        <v>5</v>
      </c>
    </row>
    <row r="6" spans="1:6" ht="13.5" thickBot="1">
      <c r="A6" s="30"/>
      <c r="B6" s="7">
        <f>ARKUSZ!B10</f>
        <v>0</v>
      </c>
      <c r="C6" s="5">
        <f>B6</f>
        <v>0</v>
      </c>
      <c r="D6" s="5">
        <f t="shared" si="0"/>
        <v>5</v>
      </c>
    </row>
    <row r="7" spans="1:6" ht="13.5" thickBot="1">
      <c r="A7" s="30"/>
      <c r="B7" s="6">
        <f>ARKUSZ!B11</f>
        <v>0</v>
      </c>
      <c r="C7" s="8"/>
      <c r="D7" s="8"/>
    </row>
    <row r="8" spans="1:6" ht="13.5" thickBot="1">
      <c r="A8" s="30"/>
      <c r="B8" s="7">
        <f>ARKUSZ!B12</f>
        <v>0</v>
      </c>
      <c r="C8" s="8"/>
      <c r="D8" s="8"/>
    </row>
    <row r="9" spans="1:6" ht="13.5" thickBot="1">
      <c r="A9" s="30"/>
      <c r="B9" s="6">
        <f>ARKUSZ!B13</f>
        <v>0</v>
      </c>
      <c r="C9" s="8"/>
      <c r="D9" s="8"/>
    </row>
    <row r="10" spans="1:6" ht="13.5" thickBot="1">
      <c r="A10" s="30"/>
      <c r="B10" s="7">
        <f>ARKUSZ!B14</f>
        <v>0</v>
      </c>
      <c r="C10" s="8"/>
      <c r="D10" s="8"/>
      <c r="F10" s="5" t="s">
        <v>98</v>
      </c>
    </row>
    <row r="11" spans="1:6" ht="13.5" thickBot="1">
      <c r="A11" s="30"/>
      <c r="B11" s="6">
        <f>ARKUSZ!B15</f>
        <v>0</v>
      </c>
      <c r="C11" s="8"/>
      <c r="D11" s="8"/>
      <c r="E11" s="5" t="s">
        <v>97</v>
      </c>
      <c r="F11" s="5">
        <v>5</v>
      </c>
    </row>
    <row r="12" spans="1:6">
      <c r="A12" s="9" t="s">
        <v>94</v>
      </c>
      <c r="B12" s="2"/>
      <c r="C12" s="5">
        <f>SUM(C3:C6)</f>
        <v>0</v>
      </c>
      <c r="D12" s="5">
        <f>SUM(D3:D6)</f>
        <v>20</v>
      </c>
      <c r="E12" s="10">
        <f>(C12/D12)*F11</f>
        <v>0</v>
      </c>
    </row>
    <row r="13" spans="1:6" ht="15.75" thickBot="1">
      <c r="A13" s="30" t="s">
        <v>99</v>
      </c>
      <c r="B13" s="4"/>
    </row>
    <row r="14" spans="1:6" ht="13.5" thickBot="1">
      <c r="A14" s="30"/>
      <c r="B14" s="6">
        <f>ARKUSZ!B18</f>
        <v>0</v>
      </c>
      <c r="C14" s="5">
        <f>B14</f>
        <v>0</v>
      </c>
      <c r="D14" s="5">
        <f t="shared" si="0"/>
        <v>5</v>
      </c>
      <c r="F14" s="5" t="s">
        <v>98</v>
      </c>
    </row>
    <row r="15" spans="1:6">
      <c r="A15" s="30"/>
      <c r="B15" s="7">
        <f>ARKUSZ!B19</f>
        <v>0</v>
      </c>
      <c r="C15" s="5">
        <f>SUM(C13:C14,C3:C6)</f>
        <v>0</v>
      </c>
      <c r="D15" s="5">
        <f t="shared" si="0"/>
        <v>5</v>
      </c>
      <c r="E15" s="5" t="s">
        <v>97</v>
      </c>
      <c r="F15" s="5">
        <v>2.5</v>
      </c>
    </row>
    <row r="16" spans="1:6" ht="15" customHeight="1">
      <c r="A16" s="5" t="s">
        <v>94</v>
      </c>
      <c r="B16" s="2"/>
      <c r="C16" s="5">
        <f>SUM(C14:C15)</f>
        <v>0</v>
      </c>
      <c r="D16" s="5">
        <f>SUM(D14:D15)</f>
        <v>10</v>
      </c>
      <c r="E16" s="10">
        <f>(C16/D16)*F15</f>
        <v>0</v>
      </c>
    </row>
    <row r="17" spans="1:4" ht="15.75" thickBot="1">
      <c r="A17" s="30" t="s">
        <v>15</v>
      </c>
      <c r="B17" s="4"/>
    </row>
    <row r="18" spans="1:4" ht="13.5" thickBot="1">
      <c r="A18" s="30"/>
      <c r="B18" s="6">
        <f>ARKUSZ!B22</f>
        <v>0</v>
      </c>
      <c r="C18" s="5">
        <f t="shared" ref="C18:C80" si="1">IF(B18="Nie dotyczy",0,B18)</f>
        <v>0</v>
      </c>
      <c r="D18" s="5">
        <f t="shared" si="0"/>
        <v>5</v>
      </c>
    </row>
    <row r="19" spans="1:4">
      <c r="A19" s="30"/>
      <c r="B19" s="7">
        <f>ARKUSZ!B23</f>
        <v>0</v>
      </c>
      <c r="C19" s="5">
        <f t="shared" si="1"/>
        <v>0</v>
      </c>
      <c r="D19" s="5">
        <f t="shared" si="0"/>
        <v>5</v>
      </c>
    </row>
    <row r="20" spans="1:4" ht="15.75" thickBot="1">
      <c r="A20" s="30"/>
      <c r="B20" s="4"/>
    </row>
    <row r="21" spans="1:4" ht="13.5" thickBot="1">
      <c r="A21" s="30"/>
      <c r="B21" s="6">
        <f>ARKUSZ!B25</f>
        <v>0</v>
      </c>
      <c r="C21" s="5">
        <f t="shared" si="1"/>
        <v>0</v>
      </c>
      <c r="D21" s="5">
        <f t="shared" si="0"/>
        <v>5</v>
      </c>
    </row>
    <row r="22" spans="1:4" ht="13.5" thickBot="1">
      <c r="A22" s="30"/>
      <c r="B22" s="7">
        <f>ARKUSZ!B26</f>
        <v>0</v>
      </c>
      <c r="C22" s="5">
        <f t="shared" si="1"/>
        <v>0</v>
      </c>
      <c r="D22" s="5">
        <f t="shared" si="0"/>
        <v>5</v>
      </c>
    </row>
    <row r="23" spans="1:4" ht="13.5" thickBot="1">
      <c r="A23" s="30"/>
      <c r="B23" s="6">
        <f>ARKUSZ!B27</f>
        <v>0</v>
      </c>
      <c r="C23" s="5">
        <f t="shared" si="1"/>
        <v>0</v>
      </c>
      <c r="D23" s="5">
        <f t="shared" si="0"/>
        <v>5</v>
      </c>
    </row>
    <row r="24" spans="1:4" ht="13.5" thickBot="1">
      <c r="A24" s="30"/>
      <c r="B24" s="7">
        <f>ARKUSZ!B28</f>
        <v>0</v>
      </c>
      <c r="C24" s="5">
        <f t="shared" si="1"/>
        <v>0</v>
      </c>
      <c r="D24" s="5">
        <f t="shared" si="0"/>
        <v>5</v>
      </c>
    </row>
    <row r="25" spans="1:4" ht="13.5" thickBot="1">
      <c r="A25" s="30"/>
      <c r="B25" s="6">
        <f>ARKUSZ!B29</f>
        <v>0</v>
      </c>
      <c r="C25" s="5">
        <f t="shared" si="1"/>
        <v>0</v>
      </c>
      <c r="D25" s="5">
        <f t="shared" si="0"/>
        <v>5</v>
      </c>
    </row>
    <row r="26" spans="1:4" ht="13.5" thickBot="1">
      <c r="A26" s="30"/>
      <c r="B26" s="7">
        <f>ARKUSZ!B30</f>
        <v>0</v>
      </c>
      <c r="C26" s="5">
        <f t="shared" si="1"/>
        <v>0</v>
      </c>
      <c r="D26" s="5">
        <f t="shared" si="0"/>
        <v>5</v>
      </c>
    </row>
    <row r="27" spans="1:4" ht="13.5" thickBot="1">
      <c r="A27" s="30"/>
      <c r="B27" s="6">
        <f>ARKUSZ!B31</f>
        <v>0</v>
      </c>
      <c r="C27" s="5">
        <f t="shared" si="1"/>
        <v>0</v>
      </c>
      <c r="D27" s="5">
        <f t="shared" si="0"/>
        <v>5</v>
      </c>
    </row>
    <row r="28" spans="1:4">
      <c r="A28" s="30"/>
      <c r="B28" s="7">
        <f>ARKUSZ!B32</f>
        <v>0</v>
      </c>
      <c r="C28" s="5">
        <f t="shared" si="1"/>
        <v>0</v>
      </c>
      <c r="D28" s="5">
        <f t="shared" si="0"/>
        <v>5</v>
      </c>
    </row>
    <row r="29" spans="1:4" ht="15">
      <c r="A29" s="30"/>
      <c r="B29" s="4"/>
    </row>
    <row r="30" spans="1:4" ht="13.5" thickBot="1">
      <c r="A30" s="30"/>
      <c r="B30" s="7">
        <f>ARKUSZ!B34</f>
        <v>0</v>
      </c>
      <c r="C30" s="5">
        <f t="shared" si="1"/>
        <v>0</v>
      </c>
      <c r="D30" s="5">
        <f t="shared" si="0"/>
        <v>5</v>
      </c>
    </row>
    <row r="31" spans="1:4" ht="13.5" thickBot="1">
      <c r="A31" s="30"/>
      <c r="B31" s="6">
        <f>ARKUSZ!B35</f>
        <v>0</v>
      </c>
      <c r="C31" s="5">
        <f t="shared" si="1"/>
        <v>0</v>
      </c>
      <c r="D31" s="5">
        <f t="shared" si="0"/>
        <v>5</v>
      </c>
    </row>
    <row r="32" spans="1:4" ht="13.5" thickBot="1">
      <c r="A32" s="30"/>
      <c r="B32" s="7">
        <f>ARKUSZ!B36</f>
        <v>0</v>
      </c>
      <c r="C32" s="5">
        <f t="shared" si="1"/>
        <v>0</v>
      </c>
      <c r="D32" s="5">
        <f t="shared" si="0"/>
        <v>5</v>
      </c>
    </row>
    <row r="33" spans="1:4" ht="13.5" thickBot="1">
      <c r="A33" s="30"/>
      <c r="B33" s="6">
        <f>ARKUSZ!B37</f>
        <v>0</v>
      </c>
      <c r="C33" s="5">
        <f t="shared" si="1"/>
        <v>0</v>
      </c>
      <c r="D33" s="5">
        <f t="shared" si="0"/>
        <v>5</v>
      </c>
    </row>
    <row r="34" spans="1:4" ht="13.5" thickBot="1">
      <c r="A34" s="30"/>
      <c r="B34" s="7">
        <f>ARKUSZ!B38</f>
        <v>0</v>
      </c>
      <c r="C34" s="5">
        <f t="shared" si="1"/>
        <v>0</v>
      </c>
      <c r="D34" s="5">
        <f t="shared" si="0"/>
        <v>5</v>
      </c>
    </row>
    <row r="35" spans="1:4" ht="13.5" thickBot="1">
      <c r="A35" s="30"/>
      <c r="B35" s="6">
        <f>ARKUSZ!B39</f>
        <v>0</v>
      </c>
      <c r="C35" s="5">
        <f t="shared" si="1"/>
        <v>0</v>
      </c>
      <c r="D35" s="5">
        <f t="shared" si="0"/>
        <v>5</v>
      </c>
    </row>
    <row r="36" spans="1:4" ht="13.5" thickBot="1">
      <c r="A36" s="30"/>
      <c r="B36" s="7">
        <f>ARKUSZ!B40</f>
        <v>0</v>
      </c>
      <c r="C36" s="5">
        <f t="shared" si="1"/>
        <v>0</v>
      </c>
      <c r="D36" s="5">
        <f t="shared" si="0"/>
        <v>5</v>
      </c>
    </row>
    <row r="37" spans="1:4" ht="13.5" thickBot="1">
      <c r="A37" s="30"/>
      <c r="B37" s="6">
        <f>ARKUSZ!B41</f>
        <v>0</v>
      </c>
      <c r="C37" s="5">
        <f t="shared" si="1"/>
        <v>0</v>
      </c>
      <c r="D37" s="5">
        <f t="shared" si="0"/>
        <v>5</v>
      </c>
    </row>
    <row r="38" spans="1:4" ht="13.5" thickBot="1">
      <c r="A38" s="30"/>
      <c r="B38" s="7">
        <f>ARKUSZ!B42</f>
        <v>0</v>
      </c>
      <c r="C38" s="5">
        <f t="shared" si="1"/>
        <v>0</v>
      </c>
      <c r="D38" s="5">
        <f t="shared" si="0"/>
        <v>5</v>
      </c>
    </row>
    <row r="39" spans="1:4" ht="13.5" thickBot="1">
      <c r="A39" s="30"/>
      <c r="B39" s="6">
        <f>ARKUSZ!B43</f>
        <v>0</v>
      </c>
      <c r="C39" s="5">
        <f t="shared" si="1"/>
        <v>0</v>
      </c>
      <c r="D39" s="5">
        <f t="shared" si="0"/>
        <v>5</v>
      </c>
    </row>
    <row r="40" spans="1:4" ht="15.75" thickBot="1">
      <c r="A40" s="30"/>
      <c r="B40" s="4"/>
    </row>
    <row r="41" spans="1:4" ht="13.5" thickBot="1">
      <c r="A41" s="30"/>
      <c r="B41" s="6">
        <f>ARKUSZ!B45</f>
        <v>0</v>
      </c>
      <c r="C41" s="5">
        <f t="shared" si="1"/>
        <v>0</v>
      </c>
      <c r="D41" s="5">
        <f t="shared" si="0"/>
        <v>5</v>
      </c>
    </row>
    <row r="42" spans="1:4" ht="13.5" thickBot="1">
      <c r="A42" s="30"/>
      <c r="B42" s="7">
        <f>ARKUSZ!B46</f>
        <v>0</v>
      </c>
      <c r="C42" s="5">
        <f t="shared" si="1"/>
        <v>0</v>
      </c>
      <c r="D42" s="5">
        <f t="shared" si="0"/>
        <v>5</v>
      </c>
    </row>
    <row r="43" spans="1:4" ht="13.5" thickBot="1">
      <c r="A43" s="30"/>
      <c r="B43" s="6">
        <f>ARKUSZ!B47</f>
        <v>0</v>
      </c>
      <c r="C43" s="5">
        <f t="shared" si="1"/>
        <v>0</v>
      </c>
      <c r="D43" s="5">
        <f t="shared" si="0"/>
        <v>5</v>
      </c>
    </row>
    <row r="44" spans="1:4">
      <c r="A44" s="30"/>
      <c r="B44" s="7">
        <f>ARKUSZ!B48</f>
        <v>0</v>
      </c>
      <c r="C44" s="5">
        <f t="shared" si="1"/>
        <v>0</v>
      </c>
      <c r="D44" s="5">
        <f t="shared" si="0"/>
        <v>5</v>
      </c>
    </row>
    <row r="45" spans="1:4" ht="15.75" thickBot="1">
      <c r="A45" s="30"/>
      <c r="B45" s="4"/>
    </row>
    <row r="46" spans="1:4" ht="13.5" thickBot="1">
      <c r="A46" s="30"/>
      <c r="B46" s="6">
        <f>ARKUSZ!B50</f>
        <v>0</v>
      </c>
      <c r="C46" s="5">
        <f t="shared" si="1"/>
        <v>0</v>
      </c>
      <c r="D46" s="5">
        <f t="shared" si="0"/>
        <v>5</v>
      </c>
    </row>
    <row r="47" spans="1:4" ht="13.5" thickBot="1">
      <c r="A47" s="30"/>
      <c r="B47" s="7">
        <f>ARKUSZ!B51</f>
        <v>0</v>
      </c>
      <c r="C47" s="5">
        <f t="shared" si="1"/>
        <v>0</v>
      </c>
      <c r="D47" s="5">
        <f t="shared" si="0"/>
        <v>5</v>
      </c>
    </row>
    <row r="48" spans="1:4" ht="13.5" thickBot="1">
      <c r="A48" s="30"/>
      <c r="B48" s="6">
        <f>ARKUSZ!B52</f>
        <v>0</v>
      </c>
      <c r="C48" s="5">
        <f t="shared" si="1"/>
        <v>0</v>
      </c>
      <c r="D48" s="5">
        <f t="shared" si="0"/>
        <v>5</v>
      </c>
    </row>
    <row r="49" spans="1:5" ht="13.5" thickBot="1">
      <c r="A49" s="30"/>
      <c r="B49" s="7">
        <f>ARKUSZ!B53</f>
        <v>0</v>
      </c>
      <c r="C49" s="5">
        <f t="shared" si="1"/>
        <v>0</v>
      </c>
      <c r="D49" s="5">
        <f t="shared" si="0"/>
        <v>5</v>
      </c>
    </row>
    <row r="50" spans="1:5" ht="13.5" thickBot="1">
      <c r="A50" s="30"/>
      <c r="B50" s="6">
        <f>ARKUSZ!B54</f>
        <v>0</v>
      </c>
      <c r="C50" s="5">
        <f t="shared" si="1"/>
        <v>0</v>
      </c>
      <c r="D50" s="5">
        <f t="shared" si="0"/>
        <v>5</v>
      </c>
    </row>
    <row r="51" spans="1:5" ht="13.5" thickBot="1">
      <c r="A51" s="30"/>
      <c r="B51" s="7">
        <f>ARKUSZ!B55</f>
        <v>0</v>
      </c>
      <c r="C51" s="5">
        <f t="shared" si="1"/>
        <v>0</v>
      </c>
      <c r="D51" s="5">
        <f t="shared" si="0"/>
        <v>5</v>
      </c>
    </row>
    <row r="52" spans="1:5" ht="13.5" thickBot="1">
      <c r="A52" s="30"/>
      <c r="B52" s="6">
        <f>ARKUSZ!B56</f>
        <v>0</v>
      </c>
      <c r="C52" s="5">
        <f t="shared" si="1"/>
        <v>0</v>
      </c>
      <c r="D52" s="5">
        <f t="shared" si="0"/>
        <v>5</v>
      </c>
      <c r="E52" s="11"/>
    </row>
    <row r="53" spans="1:5" ht="13.5" thickBot="1">
      <c r="A53" s="30"/>
      <c r="B53" s="12">
        <f>ARKUSZ!B57</f>
        <v>0</v>
      </c>
      <c r="C53" s="8">
        <f t="shared" si="1"/>
        <v>0</v>
      </c>
      <c r="D53" s="8"/>
      <c r="E53" s="8"/>
    </row>
    <row r="54" spans="1:5" ht="13.5" thickBot="1">
      <c r="A54" s="30"/>
      <c r="B54" s="6">
        <f>ARKUSZ!B58</f>
        <v>0</v>
      </c>
      <c r="C54" s="5">
        <f t="shared" si="1"/>
        <v>0</v>
      </c>
      <c r="D54" s="5">
        <f t="shared" si="0"/>
        <v>5</v>
      </c>
    </row>
    <row r="55" spans="1:5">
      <c r="A55" s="30"/>
      <c r="B55" s="7">
        <f>ARKUSZ!B59</f>
        <v>0</v>
      </c>
      <c r="C55" s="5">
        <f t="shared" si="1"/>
        <v>0</v>
      </c>
      <c r="D55" s="5">
        <f t="shared" si="0"/>
        <v>5</v>
      </c>
    </row>
    <row r="56" spans="1:5" ht="15.75" thickBot="1">
      <c r="A56" s="30"/>
      <c r="B56" s="4"/>
    </row>
    <row r="57" spans="1:5" ht="13.5" thickBot="1">
      <c r="A57" s="30"/>
      <c r="B57" s="6">
        <f>ARKUSZ!B61</f>
        <v>0</v>
      </c>
      <c r="C57" s="5">
        <f t="shared" si="1"/>
        <v>0</v>
      </c>
      <c r="D57" s="5">
        <f t="shared" si="0"/>
        <v>5</v>
      </c>
    </row>
    <row r="58" spans="1:5" ht="13.5" thickBot="1">
      <c r="A58" s="30"/>
      <c r="B58" s="7">
        <f>ARKUSZ!B62</f>
        <v>0</v>
      </c>
      <c r="C58" s="5">
        <f t="shared" si="1"/>
        <v>0</v>
      </c>
      <c r="D58" s="5">
        <f t="shared" si="0"/>
        <v>5</v>
      </c>
    </row>
    <row r="59" spans="1:5" ht="13.5" thickBot="1">
      <c r="A59" s="30"/>
      <c r="B59" s="6">
        <f>ARKUSZ!B63</f>
        <v>0</v>
      </c>
      <c r="C59" s="5">
        <f t="shared" si="1"/>
        <v>0</v>
      </c>
      <c r="D59" s="5">
        <f t="shared" si="0"/>
        <v>5</v>
      </c>
    </row>
    <row r="60" spans="1:5" ht="13.5" thickBot="1">
      <c r="A60" s="30"/>
      <c r="B60" s="7">
        <f>ARKUSZ!B64</f>
        <v>0</v>
      </c>
      <c r="C60" s="5">
        <f t="shared" si="1"/>
        <v>0</v>
      </c>
      <c r="D60" s="5">
        <f t="shared" si="0"/>
        <v>5</v>
      </c>
    </row>
    <row r="61" spans="1:5" ht="13.5" thickBot="1">
      <c r="A61" s="30"/>
      <c r="B61" s="6">
        <f>ARKUSZ!B65</f>
        <v>0</v>
      </c>
      <c r="C61" s="5">
        <f t="shared" si="1"/>
        <v>0</v>
      </c>
      <c r="D61" s="5">
        <f t="shared" si="0"/>
        <v>5</v>
      </c>
    </row>
    <row r="62" spans="1:5">
      <c r="A62" s="30"/>
      <c r="B62" s="7">
        <f>ARKUSZ!B66</f>
        <v>0</v>
      </c>
      <c r="C62" s="5">
        <f t="shared" si="1"/>
        <v>0</v>
      </c>
      <c r="D62" s="5">
        <f t="shared" si="0"/>
        <v>5</v>
      </c>
    </row>
    <row r="63" spans="1:5" ht="15.75" thickBot="1">
      <c r="A63" s="30"/>
      <c r="B63" s="4"/>
    </row>
    <row r="64" spans="1:5" ht="13.5" thickBot="1">
      <c r="A64" s="30"/>
      <c r="B64" s="6">
        <f>ARKUSZ!B68</f>
        <v>0</v>
      </c>
      <c r="C64" s="5">
        <f t="shared" si="1"/>
        <v>0</v>
      </c>
      <c r="D64" s="5">
        <f t="shared" si="0"/>
        <v>5</v>
      </c>
    </row>
    <row r="65" spans="1:6" ht="13.5" thickBot="1">
      <c r="A65" s="30"/>
      <c r="B65" s="7">
        <f>ARKUSZ!B69</f>
        <v>0</v>
      </c>
      <c r="C65" s="5">
        <f t="shared" si="1"/>
        <v>0</v>
      </c>
      <c r="D65" s="5">
        <f t="shared" si="0"/>
        <v>5</v>
      </c>
      <c r="F65" s="5" t="s">
        <v>98</v>
      </c>
    </row>
    <row r="66" spans="1:6" ht="13.5" thickBot="1">
      <c r="A66" s="30"/>
      <c r="B66" s="6">
        <f>ARKUSZ!B70</f>
        <v>0</v>
      </c>
      <c r="C66" s="5">
        <f t="shared" si="1"/>
        <v>0</v>
      </c>
      <c r="D66" s="5">
        <f t="shared" si="0"/>
        <v>5</v>
      </c>
      <c r="E66" s="5" t="s">
        <v>97</v>
      </c>
      <c r="F66" s="5">
        <v>60</v>
      </c>
    </row>
    <row r="67" spans="1:6" ht="15" customHeight="1">
      <c r="A67" s="5" t="s">
        <v>94</v>
      </c>
      <c r="B67" s="2"/>
      <c r="C67" s="5">
        <f>SUM(C54:C66,C17:C52)</f>
        <v>0</v>
      </c>
      <c r="D67" s="5">
        <f>SUM(D54:D66,D17:D52)</f>
        <v>210</v>
      </c>
      <c r="E67" s="10">
        <f>(C67/D67)*F66</f>
        <v>0</v>
      </c>
    </row>
    <row r="68" spans="1:6" ht="15.75" thickBot="1">
      <c r="A68" s="30" t="s">
        <v>58</v>
      </c>
      <c r="B68" s="4"/>
    </row>
    <row r="69" spans="1:6" ht="13.5" thickBot="1">
      <c r="A69" s="30"/>
      <c r="B69" s="6">
        <f>ARKUSZ!B73</f>
        <v>0</v>
      </c>
      <c r="C69" s="5">
        <f t="shared" si="1"/>
        <v>0</v>
      </c>
      <c r="D69" s="5">
        <f t="shared" ref="D69:D101" si="2">IF(B69="Nie dotyczy",0,5)</f>
        <v>5</v>
      </c>
    </row>
    <row r="70" spans="1:6" ht="13.5" thickBot="1">
      <c r="A70" s="30"/>
      <c r="B70" s="7">
        <f>ARKUSZ!B74</f>
        <v>0</v>
      </c>
      <c r="C70" s="5">
        <f t="shared" si="1"/>
        <v>0</v>
      </c>
      <c r="D70" s="5">
        <f t="shared" si="2"/>
        <v>5</v>
      </c>
    </row>
    <row r="71" spans="1:6" ht="13.5" thickBot="1">
      <c r="A71" s="30"/>
      <c r="B71" s="6">
        <f>ARKUSZ!B75</f>
        <v>0</v>
      </c>
      <c r="C71" s="5">
        <f t="shared" si="1"/>
        <v>0</v>
      </c>
      <c r="D71" s="5">
        <f t="shared" si="2"/>
        <v>5</v>
      </c>
    </row>
    <row r="72" spans="1:6" ht="13.5" thickBot="1">
      <c r="A72" s="30"/>
      <c r="B72" s="7">
        <f>ARKUSZ!B76</f>
        <v>0</v>
      </c>
      <c r="C72" s="5">
        <f t="shared" si="1"/>
        <v>0</v>
      </c>
      <c r="D72" s="5">
        <f t="shared" si="2"/>
        <v>5</v>
      </c>
      <c r="F72" s="5" t="s">
        <v>98</v>
      </c>
    </row>
    <row r="73" spans="1:6" ht="13.5" thickBot="1">
      <c r="A73" s="30"/>
      <c r="B73" s="6">
        <f>ARKUSZ!B77</f>
        <v>0</v>
      </c>
      <c r="C73" s="5">
        <f t="shared" si="1"/>
        <v>0</v>
      </c>
      <c r="D73" s="5">
        <f t="shared" si="2"/>
        <v>5</v>
      </c>
      <c r="E73" s="5" t="s">
        <v>97</v>
      </c>
      <c r="F73" s="5">
        <v>5</v>
      </c>
    </row>
    <row r="74" spans="1:6" ht="15" customHeight="1">
      <c r="A74" s="5" t="s">
        <v>94</v>
      </c>
      <c r="B74" s="2"/>
      <c r="C74" s="5">
        <f>SUM(C69:C73)</f>
        <v>0</v>
      </c>
      <c r="D74" s="5">
        <f>SUM(D69:D73)</f>
        <v>25</v>
      </c>
      <c r="E74" s="10">
        <f>(C74/D74)*F73</f>
        <v>0</v>
      </c>
    </row>
    <row r="75" spans="1:6" ht="15.75" thickBot="1">
      <c r="A75" s="30" t="s">
        <v>65</v>
      </c>
      <c r="B75" s="4"/>
    </row>
    <row r="76" spans="1:6" ht="13.5" thickBot="1">
      <c r="A76" s="30"/>
      <c r="B76" s="6">
        <f>ARKUSZ!B80</f>
        <v>0</v>
      </c>
      <c r="C76" s="5">
        <f t="shared" si="1"/>
        <v>0</v>
      </c>
      <c r="D76" s="5">
        <f t="shared" si="2"/>
        <v>5</v>
      </c>
    </row>
    <row r="77" spans="1:6" ht="13.5" thickBot="1">
      <c r="A77" s="30"/>
      <c r="B77" s="7">
        <f>ARKUSZ!B81</f>
        <v>0</v>
      </c>
      <c r="C77" s="5">
        <f t="shared" si="1"/>
        <v>0</v>
      </c>
      <c r="D77" s="5">
        <f t="shared" si="2"/>
        <v>5</v>
      </c>
    </row>
    <row r="78" spans="1:6" ht="13.5" thickBot="1">
      <c r="A78" s="30"/>
      <c r="B78" s="6">
        <f>ARKUSZ!B82</f>
        <v>0</v>
      </c>
      <c r="C78" s="5">
        <f t="shared" si="1"/>
        <v>0</v>
      </c>
      <c r="D78" s="5">
        <f t="shared" si="2"/>
        <v>5</v>
      </c>
    </row>
    <row r="79" spans="1:6" ht="13.5" thickBot="1">
      <c r="A79" s="30"/>
      <c r="B79" s="7">
        <f>ARKUSZ!B83</f>
        <v>0</v>
      </c>
      <c r="C79" s="5">
        <f t="shared" si="1"/>
        <v>0</v>
      </c>
      <c r="D79" s="5">
        <f t="shared" si="2"/>
        <v>5</v>
      </c>
    </row>
    <row r="80" spans="1:6" ht="13.5" thickBot="1">
      <c r="A80" s="30"/>
      <c r="B80" s="6">
        <f>ARKUSZ!B84</f>
        <v>0</v>
      </c>
      <c r="C80" s="5">
        <f t="shared" si="1"/>
        <v>0</v>
      </c>
      <c r="D80" s="5">
        <f t="shared" si="2"/>
        <v>5</v>
      </c>
    </row>
    <row r="81" spans="1:6" ht="13.5" thickBot="1">
      <c r="A81" s="30"/>
      <c r="B81" s="7">
        <f>ARKUSZ!B85</f>
        <v>0</v>
      </c>
      <c r="C81" s="5">
        <f t="shared" ref="C81:C101" si="3">IF(B81="Nie dotyczy",0,B81)</f>
        <v>0</v>
      </c>
      <c r="D81" s="5">
        <f t="shared" si="2"/>
        <v>5</v>
      </c>
    </row>
    <row r="82" spans="1:6" ht="13.5" thickBot="1">
      <c r="A82" s="30"/>
      <c r="B82" s="6">
        <f>ARKUSZ!B86</f>
        <v>0</v>
      </c>
      <c r="C82" s="5">
        <f>IF(B82="Nie dotyczy",0,IF(B82="Brak",0,5))</f>
        <v>5</v>
      </c>
      <c r="D82" s="5">
        <f t="shared" si="2"/>
        <v>5</v>
      </c>
    </row>
    <row r="83" spans="1:6" ht="13.5" thickBot="1">
      <c r="A83" s="30"/>
      <c r="B83" s="7">
        <f>ARKUSZ!B87</f>
        <v>0</v>
      </c>
      <c r="C83" s="5">
        <f t="shared" si="3"/>
        <v>0</v>
      </c>
      <c r="D83" s="5">
        <f t="shared" si="2"/>
        <v>5</v>
      </c>
      <c r="F83" s="5" t="s">
        <v>98</v>
      </c>
    </row>
    <row r="84" spans="1:6" ht="13.5" thickBot="1">
      <c r="A84" s="30"/>
      <c r="B84" s="6">
        <f>ARKUSZ!B88</f>
        <v>0</v>
      </c>
      <c r="C84" s="5">
        <f t="shared" si="3"/>
        <v>0</v>
      </c>
      <c r="D84" s="5">
        <f t="shared" si="2"/>
        <v>5</v>
      </c>
      <c r="E84" s="5" t="s">
        <v>97</v>
      </c>
      <c r="F84" s="5">
        <v>12</v>
      </c>
    </row>
    <row r="85" spans="1:6" ht="15" customHeight="1">
      <c r="A85" s="5" t="s">
        <v>94</v>
      </c>
      <c r="B85" s="2"/>
      <c r="C85" s="5">
        <f>SUM(C75:C84)</f>
        <v>5</v>
      </c>
      <c r="D85" s="5">
        <f>SUM(D75:D84)</f>
        <v>45</v>
      </c>
      <c r="E85" s="10">
        <f>(C85/D85)*F84</f>
        <v>1.3333333333333333</v>
      </c>
    </row>
    <row r="86" spans="1:6" ht="15.75" thickBot="1">
      <c r="A86" s="30" t="s">
        <v>75</v>
      </c>
      <c r="B86" s="4"/>
    </row>
    <row r="87" spans="1:6" ht="13.5" thickBot="1">
      <c r="A87" s="30"/>
      <c r="B87" s="6">
        <f>ARKUSZ!B91</f>
        <v>0</v>
      </c>
      <c r="C87" s="5">
        <f t="shared" si="3"/>
        <v>0</v>
      </c>
      <c r="D87" s="5">
        <f t="shared" si="2"/>
        <v>5</v>
      </c>
    </row>
    <row r="88" spans="1:6" ht="13.5" thickBot="1">
      <c r="A88" s="30"/>
      <c r="B88" s="7">
        <f>ARKUSZ!B92</f>
        <v>0</v>
      </c>
      <c r="C88" s="5">
        <f t="shared" si="3"/>
        <v>0</v>
      </c>
      <c r="D88" s="5">
        <f t="shared" si="2"/>
        <v>5</v>
      </c>
      <c r="F88" s="5" t="s">
        <v>98</v>
      </c>
    </row>
    <row r="89" spans="1:6" ht="13.5" thickBot="1">
      <c r="A89" s="30"/>
      <c r="B89" s="6">
        <f>ARKUSZ!B93</f>
        <v>0</v>
      </c>
      <c r="C89" s="5">
        <f t="shared" si="3"/>
        <v>0</v>
      </c>
      <c r="D89" s="5">
        <f t="shared" si="2"/>
        <v>5</v>
      </c>
      <c r="E89" s="5" t="s">
        <v>97</v>
      </c>
      <c r="F89" s="5">
        <v>5</v>
      </c>
    </row>
    <row r="90" spans="1:6" ht="15" customHeight="1">
      <c r="A90" s="5" t="s">
        <v>94</v>
      </c>
      <c r="B90" s="2"/>
      <c r="C90" s="5">
        <f>SUM(C86:C89)</f>
        <v>0</v>
      </c>
      <c r="D90" s="5">
        <f>SUM(D86:D89)</f>
        <v>15</v>
      </c>
      <c r="E90" s="10">
        <f>(C90/D90)*F89</f>
        <v>0</v>
      </c>
    </row>
    <row r="91" spans="1:6" ht="15.75" thickBot="1">
      <c r="A91" s="30" t="s">
        <v>78</v>
      </c>
      <c r="B91" s="4"/>
    </row>
    <row r="92" spans="1:6" ht="13.5" thickBot="1">
      <c r="A92" s="30"/>
      <c r="B92" s="6">
        <f>ARKUSZ!B96</f>
        <v>0</v>
      </c>
      <c r="C92" s="5">
        <f t="shared" si="3"/>
        <v>0</v>
      </c>
      <c r="D92" s="5">
        <f t="shared" si="2"/>
        <v>5</v>
      </c>
    </row>
    <row r="93" spans="1:6" ht="13.5" thickBot="1">
      <c r="A93" s="30"/>
      <c r="B93" s="7">
        <f>ARKUSZ!B97</f>
        <v>0</v>
      </c>
      <c r="C93" s="5">
        <f t="shared" si="3"/>
        <v>0</v>
      </c>
      <c r="D93" s="5">
        <f t="shared" si="2"/>
        <v>5</v>
      </c>
    </row>
    <row r="94" spans="1:6" ht="13.5" thickBot="1">
      <c r="A94" s="30"/>
      <c r="B94" s="6">
        <f>ARKUSZ!B98</f>
        <v>0</v>
      </c>
      <c r="C94" s="5">
        <f t="shared" si="3"/>
        <v>0</v>
      </c>
      <c r="D94" s="5">
        <f t="shared" si="2"/>
        <v>5</v>
      </c>
    </row>
    <row r="95" spans="1:6" ht="13.5" thickBot="1">
      <c r="A95" s="30"/>
      <c r="B95" s="7">
        <f>ARKUSZ!B99</f>
        <v>0</v>
      </c>
      <c r="C95" s="5">
        <f t="shared" si="3"/>
        <v>0</v>
      </c>
      <c r="D95" s="5">
        <f t="shared" si="2"/>
        <v>5</v>
      </c>
      <c r="F95" s="5" t="s">
        <v>98</v>
      </c>
    </row>
    <row r="96" spans="1:6" ht="13.5" thickBot="1">
      <c r="A96" s="30"/>
      <c r="B96" s="6">
        <f>ARKUSZ!B100</f>
        <v>0</v>
      </c>
      <c r="C96" s="5">
        <f t="shared" si="3"/>
        <v>0</v>
      </c>
      <c r="D96" s="5">
        <f t="shared" si="2"/>
        <v>5</v>
      </c>
      <c r="E96" s="5" t="s">
        <v>97</v>
      </c>
      <c r="F96" s="5">
        <v>6.5</v>
      </c>
    </row>
    <row r="97" spans="1:9" ht="15" customHeight="1">
      <c r="A97" s="5" t="s">
        <v>94</v>
      </c>
      <c r="B97" s="2"/>
      <c r="C97" s="5">
        <f>SUM(C91:C96)</f>
        <v>0</v>
      </c>
      <c r="D97" s="5">
        <f>SUM(D91:D96)</f>
        <v>25</v>
      </c>
      <c r="E97" s="10">
        <f>(C97/D97)*F96</f>
        <v>0</v>
      </c>
    </row>
    <row r="98" spans="1:9" ht="15.75" thickBot="1">
      <c r="A98" s="30" t="s">
        <v>84</v>
      </c>
      <c r="B98" s="4"/>
    </row>
    <row r="99" spans="1:9" ht="13.5" thickBot="1">
      <c r="A99" s="30"/>
      <c r="B99" s="6">
        <f>ARKUSZ!B103</f>
        <v>0</v>
      </c>
      <c r="C99" s="5">
        <f t="shared" si="3"/>
        <v>0</v>
      </c>
      <c r="D99" s="5">
        <f t="shared" si="2"/>
        <v>5</v>
      </c>
    </row>
    <row r="100" spans="1:9" ht="13.5" thickBot="1">
      <c r="A100" s="30"/>
      <c r="B100" s="7">
        <f>ARKUSZ!B104</f>
        <v>0</v>
      </c>
      <c r="C100" s="5">
        <f t="shared" si="3"/>
        <v>0</v>
      </c>
      <c r="D100" s="5">
        <f t="shared" si="2"/>
        <v>5</v>
      </c>
      <c r="F100" s="5" t="s">
        <v>98</v>
      </c>
    </row>
    <row r="101" spans="1:9" ht="13.5" thickBot="1">
      <c r="A101" s="30"/>
      <c r="B101" s="6">
        <f>ARKUSZ!B105</f>
        <v>0</v>
      </c>
      <c r="C101" s="5">
        <f t="shared" si="3"/>
        <v>0</v>
      </c>
      <c r="D101" s="5">
        <f t="shared" si="2"/>
        <v>5</v>
      </c>
      <c r="E101" s="5" t="s">
        <v>97</v>
      </c>
      <c r="F101" s="5">
        <v>4</v>
      </c>
    </row>
    <row r="102" spans="1:9">
      <c r="A102" s="5" t="s">
        <v>94</v>
      </c>
      <c r="C102" s="5">
        <f>SUM(C98:C101)</f>
        <v>0</v>
      </c>
      <c r="D102" s="5">
        <f>SUM(D98:D101)</f>
        <v>15</v>
      </c>
      <c r="E102" s="10">
        <f>(C102/D102)*F101</f>
        <v>0</v>
      </c>
    </row>
    <row r="104" spans="1:9">
      <c r="E104" s="5" t="s">
        <v>98</v>
      </c>
    </row>
    <row r="105" spans="1:9">
      <c r="C105" s="5" t="s">
        <v>100</v>
      </c>
      <c r="D105" s="10">
        <f>SUM(E12,E16,E67,E74,E85,E90,E97,E102)</f>
        <v>1.3333333333333333</v>
      </c>
      <c r="E105" s="5">
        <f>SUM(F11,F15,F66,F73,F84,F89,F96,F101)</f>
        <v>100</v>
      </c>
    </row>
    <row r="108" spans="1:9">
      <c r="C108" s="5" t="s">
        <v>101</v>
      </c>
      <c r="D108" s="5" t="str">
        <f>IF(D105&lt;=G108,H108,IF(D105&lt;=G109,H109,IF(D105&lt;=G110,H110,H111)))</f>
        <v>Niedostateczna</v>
      </c>
      <c r="E108" s="5" t="str">
        <f>IF(D105&lt;=G108,I108,IF(D105&lt;=G109,I109,IF(D105&lt;=G110,I110,I111)))</f>
        <v>REWITALIZACJA NIEZALECANA</v>
      </c>
      <c r="F108" s="5">
        <v>0</v>
      </c>
      <c r="G108" s="5">
        <v>40</v>
      </c>
      <c r="H108" s="5" t="s">
        <v>102</v>
      </c>
      <c r="I108" s="5" t="s">
        <v>106</v>
      </c>
    </row>
    <row r="109" spans="1:9">
      <c r="F109" s="5">
        <v>41</v>
      </c>
      <c r="G109" s="5">
        <v>60</v>
      </c>
      <c r="H109" s="5" t="s">
        <v>103</v>
      </c>
      <c r="I109" s="5" t="s">
        <v>107</v>
      </c>
    </row>
    <row r="110" spans="1:9">
      <c r="F110" s="5">
        <v>61</v>
      </c>
      <c r="G110" s="5">
        <v>80</v>
      </c>
      <c r="H110" s="5" t="s">
        <v>104</v>
      </c>
      <c r="I110" s="5" t="s">
        <v>108</v>
      </c>
    </row>
    <row r="111" spans="1:9">
      <c r="F111" s="5">
        <v>81</v>
      </c>
      <c r="G111" s="5">
        <v>100</v>
      </c>
      <c r="H111" s="5" t="s">
        <v>105</v>
      </c>
      <c r="I111" s="5" t="s">
        <v>109</v>
      </c>
    </row>
  </sheetData>
  <sheetProtection algorithmName="SHA-512" hashValue="0UW4DrgG+i/bbkKnIr6tgRbmCDkLrC0rUd0k08ICJpTAaPdxFOxxsCqiJ/jvGx3URjc6JJ4cudKsgew0CDVz0w==" saltValue="kV7cZ1RaNbINnobR2eLo1Q==" spinCount="100000" sheet="1" objects="1" scenarios="1" selectLockedCells="1" selectUnlockedCells="1"/>
  <mergeCells count="8">
    <mergeCell ref="A98:A101"/>
    <mergeCell ref="A13:A15"/>
    <mergeCell ref="A2:A11"/>
    <mergeCell ref="A17:A66"/>
    <mergeCell ref="A68:A73"/>
    <mergeCell ref="A75:A84"/>
    <mergeCell ref="A86:A89"/>
    <mergeCell ref="A91:A9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</vt:lpstr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Kacper</dc:creator>
  <cp:lastModifiedBy>Kacper</cp:lastModifiedBy>
  <cp:lastPrinted>2013-10-16T09:02:11Z</cp:lastPrinted>
  <dcterms:created xsi:type="dcterms:W3CDTF">2013-10-03T16:51:18Z</dcterms:created>
  <dcterms:modified xsi:type="dcterms:W3CDTF">2013-10-24T12:50:55Z</dcterms:modified>
</cp:coreProperties>
</file>